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klg\inf\prog\emelt_erettsegi\2006februar\E2006februar\"/>
    </mc:Choice>
  </mc:AlternateContent>
  <xr:revisionPtr revIDLastSave="0" documentId="13_ncr:1_{F5E9CCBB-56AA-45DC-A548-3F26D97360E1}" xr6:coauthVersionLast="45" xr6:coauthVersionMax="45" xr10:uidLastSave="{00000000-0000-0000-0000-000000000000}"/>
  <bookViews>
    <workbookView xWindow="-120" yWindow="-120" windowWidth="29040" windowHeight="15840" xr2:uid="{C93B337A-A266-4BD3-AF3C-F78F49359BE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2" i="1"/>
  <c r="P86" i="1"/>
  <c r="I86" i="1"/>
  <c r="J86" i="1" s="1"/>
  <c r="H86" i="1"/>
  <c r="P85" i="1"/>
  <c r="I85" i="1"/>
  <c r="J85" i="1" s="1"/>
  <c r="H85" i="1"/>
  <c r="P84" i="1"/>
  <c r="I84" i="1"/>
  <c r="H84" i="1"/>
  <c r="P83" i="1"/>
  <c r="I83" i="1"/>
  <c r="J83" i="1" s="1"/>
  <c r="L83" i="1" s="1"/>
  <c r="H83" i="1"/>
  <c r="P82" i="1"/>
  <c r="I82" i="1"/>
  <c r="J82" i="1" s="1"/>
  <c r="H82" i="1"/>
  <c r="P81" i="1"/>
  <c r="I81" i="1"/>
  <c r="H81" i="1"/>
  <c r="J81" i="1" s="1"/>
  <c r="P80" i="1"/>
  <c r="I80" i="1"/>
  <c r="H80" i="1"/>
  <c r="P79" i="1"/>
  <c r="I79" i="1"/>
  <c r="H79" i="1"/>
  <c r="J79" i="1" s="1"/>
  <c r="L79" i="1" s="1"/>
  <c r="P78" i="1"/>
  <c r="I78" i="1"/>
  <c r="J78" i="1" s="1"/>
  <c r="H78" i="1"/>
  <c r="P77" i="1"/>
  <c r="I77" i="1"/>
  <c r="H77" i="1"/>
  <c r="J77" i="1" s="1"/>
  <c r="P76" i="1"/>
  <c r="I76" i="1"/>
  <c r="J76" i="1" s="1"/>
  <c r="H76" i="1"/>
  <c r="P75" i="1"/>
  <c r="J75" i="1"/>
  <c r="L75" i="1" s="1"/>
  <c r="I75" i="1"/>
  <c r="H75" i="1"/>
  <c r="P74" i="1"/>
  <c r="I74" i="1"/>
  <c r="H74" i="1"/>
  <c r="J74" i="1" s="1"/>
  <c r="P73" i="1"/>
  <c r="I73" i="1"/>
  <c r="H73" i="1"/>
  <c r="P72" i="1"/>
  <c r="I72" i="1"/>
  <c r="J72" i="1" s="1"/>
  <c r="H72" i="1"/>
  <c r="P71" i="1"/>
  <c r="I71" i="1"/>
  <c r="J71" i="1" s="1"/>
  <c r="L71" i="1" s="1"/>
  <c r="H71" i="1"/>
  <c r="P70" i="1"/>
  <c r="J70" i="1"/>
  <c r="L70" i="1" s="1"/>
  <c r="I70" i="1"/>
  <c r="H70" i="1"/>
  <c r="P69" i="1"/>
  <c r="I69" i="1"/>
  <c r="H69" i="1"/>
  <c r="P68" i="1"/>
  <c r="I68" i="1"/>
  <c r="H68" i="1"/>
  <c r="P67" i="1"/>
  <c r="I67" i="1"/>
  <c r="J67" i="1" s="1"/>
  <c r="L67" i="1" s="1"/>
  <c r="H67" i="1"/>
  <c r="P66" i="1"/>
  <c r="I66" i="1"/>
  <c r="J66" i="1" s="1"/>
  <c r="H66" i="1"/>
  <c r="P65" i="1"/>
  <c r="I65" i="1"/>
  <c r="H65" i="1"/>
  <c r="J65" i="1" s="1"/>
  <c r="P64" i="1"/>
  <c r="I64" i="1"/>
  <c r="H64" i="1"/>
  <c r="P63" i="1"/>
  <c r="I63" i="1"/>
  <c r="H63" i="1"/>
  <c r="J63" i="1" s="1"/>
  <c r="L63" i="1" s="1"/>
  <c r="P62" i="1"/>
  <c r="I62" i="1"/>
  <c r="J62" i="1" s="1"/>
  <c r="H62" i="1"/>
  <c r="P61" i="1"/>
  <c r="I61" i="1"/>
  <c r="H61" i="1"/>
  <c r="J61" i="1" s="1"/>
  <c r="P60" i="1"/>
  <c r="I60" i="1"/>
  <c r="J60" i="1" s="1"/>
  <c r="H60" i="1"/>
  <c r="P59" i="1"/>
  <c r="J59" i="1"/>
  <c r="L59" i="1" s="1"/>
  <c r="I59" i="1"/>
  <c r="H59" i="1"/>
  <c r="P58" i="1"/>
  <c r="I58" i="1"/>
  <c r="J58" i="1" s="1"/>
  <c r="H58" i="1"/>
  <c r="P57" i="1"/>
  <c r="I57" i="1"/>
  <c r="H57" i="1"/>
  <c r="J57" i="1" s="1"/>
  <c r="P56" i="1"/>
  <c r="I56" i="1"/>
  <c r="J56" i="1" s="1"/>
  <c r="H56" i="1"/>
  <c r="P55" i="1"/>
  <c r="I55" i="1"/>
  <c r="J55" i="1" s="1"/>
  <c r="L55" i="1" s="1"/>
  <c r="H55" i="1"/>
  <c r="P54" i="1"/>
  <c r="J54" i="1"/>
  <c r="L54" i="1" s="1"/>
  <c r="I54" i="1"/>
  <c r="H54" i="1"/>
  <c r="P53" i="1"/>
  <c r="I53" i="1"/>
  <c r="H53" i="1"/>
  <c r="P52" i="1"/>
  <c r="I52" i="1"/>
  <c r="H52" i="1"/>
  <c r="P51" i="1"/>
  <c r="I51" i="1"/>
  <c r="J51" i="1" s="1"/>
  <c r="L51" i="1" s="1"/>
  <c r="H51" i="1"/>
  <c r="P50" i="1"/>
  <c r="I50" i="1"/>
  <c r="J50" i="1" s="1"/>
  <c r="H50" i="1"/>
  <c r="P49" i="1"/>
  <c r="I49" i="1"/>
  <c r="H49" i="1"/>
  <c r="J49" i="1" s="1"/>
  <c r="P48" i="1"/>
  <c r="I48" i="1"/>
  <c r="H48" i="1"/>
  <c r="P47" i="1"/>
  <c r="I47" i="1"/>
  <c r="J47" i="1" s="1"/>
  <c r="L47" i="1" s="1"/>
  <c r="H47" i="1"/>
  <c r="P46" i="1"/>
  <c r="I46" i="1"/>
  <c r="J46" i="1" s="1"/>
  <c r="H46" i="1"/>
  <c r="P45" i="1"/>
  <c r="I45" i="1"/>
  <c r="H45" i="1"/>
  <c r="J45" i="1" s="1"/>
  <c r="P44" i="1"/>
  <c r="I44" i="1"/>
  <c r="H44" i="1"/>
  <c r="P43" i="1"/>
  <c r="J43" i="1"/>
  <c r="L43" i="1" s="1"/>
  <c r="I43" i="1"/>
  <c r="H43" i="1"/>
  <c r="P42" i="1"/>
  <c r="I42" i="1"/>
  <c r="J42" i="1" s="1"/>
  <c r="H42" i="1"/>
  <c r="P41" i="1"/>
  <c r="I41" i="1"/>
  <c r="H41" i="1"/>
  <c r="J41" i="1" s="1"/>
  <c r="P40" i="1"/>
  <c r="I40" i="1"/>
  <c r="J40" i="1" s="1"/>
  <c r="H40" i="1"/>
  <c r="P39" i="1"/>
  <c r="I39" i="1"/>
  <c r="J39" i="1" s="1"/>
  <c r="L39" i="1" s="1"/>
  <c r="H39" i="1"/>
  <c r="P38" i="1"/>
  <c r="J38" i="1"/>
  <c r="L38" i="1" s="1"/>
  <c r="I38" i="1"/>
  <c r="H38" i="1"/>
  <c r="P37" i="1"/>
  <c r="I37" i="1"/>
  <c r="H37" i="1"/>
  <c r="P36" i="1"/>
  <c r="I36" i="1"/>
  <c r="H36" i="1"/>
  <c r="P35" i="1"/>
  <c r="I35" i="1"/>
  <c r="J35" i="1" s="1"/>
  <c r="L35" i="1" s="1"/>
  <c r="H35" i="1"/>
  <c r="P34" i="1"/>
  <c r="I34" i="1"/>
  <c r="J34" i="1" s="1"/>
  <c r="H34" i="1"/>
  <c r="P33" i="1"/>
  <c r="I33" i="1"/>
  <c r="H33" i="1"/>
  <c r="J33" i="1" s="1"/>
  <c r="P32" i="1"/>
  <c r="I32" i="1"/>
  <c r="H32" i="1"/>
  <c r="P31" i="1"/>
  <c r="I31" i="1"/>
  <c r="J31" i="1" s="1"/>
  <c r="H31" i="1"/>
  <c r="P30" i="1"/>
  <c r="I30" i="1"/>
  <c r="J30" i="1" s="1"/>
  <c r="H30" i="1"/>
  <c r="P29" i="1"/>
  <c r="I29" i="1"/>
  <c r="H29" i="1"/>
  <c r="J29" i="1" s="1"/>
  <c r="K29" i="1" s="1"/>
  <c r="P28" i="1"/>
  <c r="I28" i="1"/>
  <c r="H28" i="1"/>
  <c r="P27" i="1"/>
  <c r="J27" i="1"/>
  <c r="I27" i="1"/>
  <c r="H27" i="1"/>
  <c r="P26" i="1"/>
  <c r="J26" i="1"/>
  <c r="L26" i="1" s="1"/>
  <c r="I26" i="1"/>
  <c r="H26" i="1"/>
  <c r="P25" i="1"/>
  <c r="I25" i="1"/>
  <c r="H25" i="1"/>
  <c r="P24" i="1"/>
  <c r="I24" i="1"/>
  <c r="J24" i="1" s="1"/>
  <c r="K24" i="1" s="1"/>
  <c r="H24" i="1"/>
  <c r="P23" i="1"/>
  <c r="I23" i="1"/>
  <c r="H23" i="1"/>
  <c r="P22" i="1"/>
  <c r="J22" i="1"/>
  <c r="L22" i="1" s="1"/>
  <c r="I22" i="1"/>
  <c r="H22" i="1"/>
  <c r="P21" i="1"/>
  <c r="K21" i="1"/>
  <c r="I21" i="1"/>
  <c r="H21" i="1"/>
  <c r="J21" i="1" s="1"/>
  <c r="L21" i="1" s="1"/>
  <c r="P20" i="1"/>
  <c r="I20" i="1"/>
  <c r="H20" i="1"/>
  <c r="P19" i="1"/>
  <c r="I19" i="1"/>
  <c r="H19" i="1"/>
  <c r="P18" i="1"/>
  <c r="I18" i="1"/>
  <c r="H18" i="1"/>
  <c r="P17" i="1"/>
  <c r="I17" i="1"/>
  <c r="J17" i="1" s="1"/>
  <c r="L17" i="1" s="1"/>
  <c r="H17" i="1"/>
  <c r="P16" i="1"/>
  <c r="I16" i="1"/>
  <c r="J16" i="1" s="1"/>
  <c r="H16" i="1"/>
  <c r="P15" i="1"/>
  <c r="I15" i="1"/>
  <c r="H15" i="1"/>
  <c r="P14" i="1"/>
  <c r="I14" i="1"/>
  <c r="H14" i="1"/>
  <c r="P13" i="1"/>
  <c r="J13" i="1"/>
  <c r="L13" i="1" s="1"/>
  <c r="I13" i="1"/>
  <c r="H13" i="1"/>
  <c r="P12" i="1"/>
  <c r="I12" i="1"/>
  <c r="J12" i="1" s="1"/>
  <c r="H12" i="1"/>
  <c r="P11" i="1"/>
  <c r="I11" i="1"/>
  <c r="H11" i="1"/>
  <c r="P10" i="1"/>
  <c r="I10" i="1"/>
  <c r="J10" i="1" s="1"/>
  <c r="H10" i="1"/>
  <c r="P9" i="1"/>
  <c r="I9" i="1"/>
  <c r="J9" i="1" s="1"/>
  <c r="L9" i="1" s="1"/>
  <c r="H9" i="1"/>
  <c r="P8" i="1"/>
  <c r="J8" i="1"/>
  <c r="L8" i="1" s="1"/>
  <c r="I8" i="1"/>
  <c r="H8" i="1"/>
  <c r="P7" i="1"/>
  <c r="I7" i="1"/>
  <c r="H7" i="1"/>
  <c r="P6" i="1"/>
  <c r="I6" i="1"/>
  <c r="H6" i="1"/>
  <c r="P5" i="1"/>
  <c r="I5" i="1"/>
  <c r="J5" i="1" s="1"/>
  <c r="L5" i="1" s="1"/>
  <c r="H5" i="1"/>
  <c r="P4" i="1"/>
  <c r="I4" i="1"/>
  <c r="J4" i="1" s="1"/>
  <c r="H4" i="1"/>
  <c r="P3" i="1"/>
  <c r="I3" i="1"/>
  <c r="H3" i="1"/>
  <c r="J3" i="1" s="1"/>
  <c r="P2" i="1"/>
  <c r="O87" i="1"/>
  <c r="T7" i="1" s="1"/>
  <c r="I2" i="1"/>
  <c r="H2" i="1"/>
  <c r="L4" i="1" l="1"/>
  <c r="K4" i="1"/>
  <c r="M4" i="1" s="1"/>
  <c r="N4" i="1" s="1"/>
  <c r="Q4" i="1" s="1"/>
  <c r="L12" i="1"/>
  <c r="K12" i="1"/>
  <c r="M12" i="1" s="1"/>
  <c r="N12" i="1" s="1"/>
  <c r="Q12" i="1" s="1"/>
  <c r="L16" i="1"/>
  <c r="K16" i="1"/>
  <c r="M16" i="1" s="1"/>
  <c r="N16" i="1" s="1"/>
  <c r="Q16" i="1" s="1"/>
  <c r="L46" i="1"/>
  <c r="K46" i="1"/>
  <c r="M46" i="1" s="1"/>
  <c r="N46" i="1" s="1"/>
  <c r="Q46" i="1" s="1"/>
  <c r="L50" i="1"/>
  <c r="K50" i="1"/>
  <c r="L78" i="1"/>
  <c r="K78" i="1"/>
  <c r="M78" i="1" s="1"/>
  <c r="N78" i="1" s="1"/>
  <c r="Q78" i="1" s="1"/>
  <c r="L82" i="1"/>
  <c r="K82" i="1"/>
  <c r="L86" i="1"/>
  <c r="K86" i="1"/>
  <c r="M86" i="1" s="1"/>
  <c r="N86" i="1" s="1"/>
  <c r="Q86" i="1" s="1"/>
  <c r="L42" i="1"/>
  <c r="K42" i="1"/>
  <c r="L58" i="1"/>
  <c r="K58" i="1"/>
  <c r="M58" i="1" s="1"/>
  <c r="N58" i="1" s="1"/>
  <c r="Q58" i="1" s="1"/>
  <c r="L30" i="1"/>
  <c r="K30" i="1"/>
  <c r="M30" i="1" s="1"/>
  <c r="N30" i="1" s="1"/>
  <c r="Q30" i="1" s="1"/>
  <c r="L34" i="1"/>
  <c r="K34" i="1"/>
  <c r="M34" i="1" s="1"/>
  <c r="N34" i="1" s="1"/>
  <c r="Q34" i="1" s="1"/>
  <c r="L62" i="1"/>
  <c r="K62" i="1"/>
  <c r="M62" i="1" s="1"/>
  <c r="N62" i="1" s="1"/>
  <c r="Q62" i="1" s="1"/>
  <c r="L66" i="1"/>
  <c r="K66" i="1"/>
  <c r="L74" i="1"/>
  <c r="K74" i="1"/>
  <c r="M74" i="1" s="1"/>
  <c r="N74" i="1" s="1"/>
  <c r="Q74" i="1" s="1"/>
  <c r="J7" i="1"/>
  <c r="K7" i="1" s="1"/>
  <c r="J11" i="1"/>
  <c r="J14" i="1"/>
  <c r="K14" i="1" s="1"/>
  <c r="J25" i="1"/>
  <c r="K25" i="1" s="1"/>
  <c r="J28" i="1"/>
  <c r="K28" i="1" s="1"/>
  <c r="J37" i="1"/>
  <c r="J44" i="1"/>
  <c r="L44" i="1" s="1"/>
  <c r="J53" i="1"/>
  <c r="J69" i="1"/>
  <c r="K69" i="1" s="1"/>
  <c r="J6" i="1"/>
  <c r="J23" i="1"/>
  <c r="K23" i="1" s="1"/>
  <c r="L24" i="1"/>
  <c r="K38" i="1"/>
  <c r="J52" i="1"/>
  <c r="K54" i="1"/>
  <c r="M54" i="1" s="1"/>
  <c r="N54" i="1" s="1"/>
  <c r="Q54" i="1" s="1"/>
  <c r="J68" i="1"/>
  <c r="K70" i="1"/>
  <c r="J84" i="1"/>
  <c r="M24" i="1"/>
  <c r="N24" i="1" s="1"/>
  <c r="Q24" i="1" s="1"/>
  <c r="J2" i="1"/>
  <c r="K8" i="1"/>
  <c r="J19" i="1"/>
  <c r="K22" i="1"/>
  <c r="M22" i="1" s="1"/>
  <c r="N22" i="1" s="1"/>
  <c r="Q22" i="1" s="1"/>
  <c r="J36" i="1"/>
  <c r="J15" i="1"/>
  <c r="L15" i="1" s="1"/>
  <c r="J18" i="1"/>
  <c r="J32" i="1"/>
  <c r="K32" i="1" s="1"/>
  <c r="J48" i="1"/>
  <c r="L48" i="1" s="1"/>
  <c r="J64" i="1"/>
  <c r="K64" i="1" s="1"/>
  <c r="J73" i="1"/>
  <c r="J80" i="1"/>
  <c r="L80" i="1" s="1"/>
  <c r="S7" i="1"/>
  <c r="S8" i="1" s="1"/>
  <c r="L7" i="1"/>
  <c r="K10" i="1"/>
  <c r="L10" i="1"/>
  <c r="L11" i="1"/>
  <c r="K11" i="1"/>
  <c r="L3" i="1"/>
  <c r="K3" i="1"/>
  <c r="K6" i="1"/>
  <c r="M6" i="1" s="1"/>
  <c r="N6" i="1" s="1"/>
  <c r="Q6" i="1" s="1"/>
  <c r="L6" i="1"/>
  <c r="L2" i="1"/>
  <c r="K2" i="1"/>
  <c r="K18" i="1"/>
  <c r="M18" i="1" s="1"/>
  <c r="N18" i="1" s="1"/>
  <c r="Q18" i="1" s="1"/>
  <c r="L18" i="1"/>
  <c r="K19" i="1"/>
  <c r="L19" i="1"/>
  <c r="M8" i="1"/>
  <c r="N8" i="1" s="1"/>
  <c r="Q8" i="1" s="1"/>
  <c r="K15" i="1"/>
  <c r="L25" i="1"/>
  <c r="M25" i="1" s="1"/>
  <c r="N25" i="1" s="1"/>
  <c r="Q25" i="1" s="1"/>
  <c r="L27" i="1"/>
  <c r="K27" i="1"/>
  <c r="M42" i="1"/>
  <c r="N42" i="1" s="1"/>
  <c r="Q42" i="1" s="1"/>
  <c r="L45" i="1"/>
  <c r="K45" i="1"/>
  <c r="K48" i="1"/>
  <c r="L61" i="1"/>
  <c r="K61" i="1"/>
  <c r="L64" i="1"/>
  <c r="L77" i="1"/>
  <c r="K77" i="1"/>
  <c r="M77" i="1" s="1"/>
  <c r="N77" i="1" s="1"/>
  <c r="Q77" i="1" s="1"/>
  <c r="M21" i="1"/>
  <c r="N21" i="1" s="1"/>
  <c r="Q21" i="1" s="1"/>
  <c r="L28" i="1"/>
  <c r="M38" i="1"/>
  <c r="N38" i="1" s="1"/>
  <c r="Q38" i="1" s="1"/>
  <c r="L41" i="1"/>
  <c r="K41" i="1"/>
  <c r="L57" i="1"/>
  <c r="K57" i="1"/>
  <c r="L60" i="1"/>
  <c r="K60" i="1"/>
  <c r="M70" i="1"/>
  <c r="N70" i="1" s="1"/>
  <c r="Q70" i="1" s="1"/>
  <c r="L73" i="1"/>
  <c r="K73" i="1"/>
  <c r="M73" i="1" s="1"/>
  <c r="N73" i="1" s="1"/>
  <c r="Q73" i="1" s="1"/>
  <c r="L76" i="1"/>
  <c r="K76" i="1"/>
  <c r="P87" i="1"/>
  <c r="K5" i="1"/>
  <c r="M5" i="1" s="1"/>
  <c r="N5" i="1" s="1"/>
  <c r="Q5" i="1" s="1"/>
  <c r="K9" i="1"/>
  <c r="M9" i="1" s="1"/>
  <c r="N9" i="1" s="1"/>
  <c r="Q9" i="1" s="1"/>
  <c r="K13" i="1"/>
  <c r="M13" i="1" s="1"/>
  <c r="N13" i="1" s="1"/>
  <c r="Q13" i="1" s="1"/>
  <c r="K17" i="1"/>
  <c r="M17" i="1" s="1"/>
  <c r="N17" i="1" s="1"/>
  <c r="Q17" i="1" s="1"/>
  <c r="J20" i="1"/>
  <c r="K26" i="1"/>
  <c r="M26" i="1" s="1"/>
  <c r="N26" i="1" s="1"/>
  <c r="Q26" i="1" s="1"/>
  <c r="L31" i="1"/>
  <c r="K31" i="1"/>
  <c r="M31" i="1" s="1"/>
  <c r="N31" i="1" s="1"/>
  <c r="Q31" i="1" s="1"/>
  <c r="L37" i="1"/>
  <c r="K37" i="1"/>
  <c r="L40" i="1"/>
  <c r="K40" i="1"/>
  <c r="M50" i="1"/>
  <c r="N50" i="1" s="1"/>
  <c r="Q50" i="1" s="1"/>
  <c r="L53" i="1"/>
  <c r="K53" i="1"/>
  <c r="M53" i="1" s="1"/>
  <c r="N53" i="1" s="1"/>
  <c r="Q53" i="1" s="1"/>
  <c r="L56" i="1"/>
  <c r="K56" i="1"/>
  <c r="M66" i="1"/>
  <c r="N66" i="1" s="1"/>
  <c r="Q66" i="1" s="1"/>
  <c r="L69" i="1"/>
  <c r="L72" i="1"/>
  <c r="K72" i="1"/>
  <c r="M82" i="1"/>
  <c r="N82" i="1" s="1"/>
  <c r="Q82" i="1" s="1"/>
  <c r="L29" i="1"/>
  <c r="M29" i="1" s="1"/>
  <c r="N29" i="1" s="1"/>
  <c r="Q29" i="1" s="1"/>
  <c r="L32" i="1"/>
  <c r="L33" i="1"/>
  <c r="K33" i="1"/>
  <c r="L36" i="1"/>
  <c r="K36" i="1"/>
  <c r="L49" i="1"/>
  <c r="K49" i="1"/>
  <c r="L52" i="1"/>
  <c r="K52" i="1"/>
  <c r="L65" i="1"/>
  <c r="K65" i="1"/>
  <c r="L68" i="1"/>
  <c r="K68" i="1"/>
  <c r="L81" i="1"/>
  <c r="K81" i="1"/>
  <c r="L84" i="1"/>
  <c r="K84" i="1"/>
  <c r="L85" i="1"/>
  <c r="K85" i="1"/>
  <c r="K35" i="1"/>
  <c r="M35" i="1" s="1"/>
  <c r="N35" i="1" s="1"/>
  <c r="Q35" i="1" s="1"/>
  <c r="K39" i="1"/>
  <c r="M39" i="1" s="1"/>
  <c r="N39" i="1" s="1"/>
  <c r="Q39" i="1" s="1"/>
  <c r="K43" i="1"/>
  <c r="M43" i="1" s="1"/>
  <c r="N43" i="1" s="1"/>
  <c r="Q43" i="1" s="1"/>
  <c r="K47" i="1"/>
  <c r="M47" i="1" s="1"/>
  <c r="N47" i="1" s="1"/>
  <c r="Q47" i="1" s="1"/>
  <c r="K51" i="1"/>
  <c r="M51" i="1" s="1"/>
  <c r="N51" i="1" s="1"/>
  <c r="Q51" i="1" s="1"/>
  <c r="K55" i="1"/>
  <c r="M55" i="1" s="1"/>
  <c r="N55" i="1" s="1"/>
  <c r="Q55" i="1" s="1"/>
  <c r="K59" i="1"/>
  <c r="M59" i="1" s="1"/>
  <c r="N59" i="1" s="1"/>
  <c r="Q59" i="1" s="1"/>
  <c r="K63" i="1"/>
  <c r="M63" i="1" s="1"/>
  <c r="N63" i="1" s="1"/>
  <c r="Q63" i="1" s="1"/>
  <c r="K67" i="1"/>
  <c r="M67" i="1" s="1"/>
  <c r="N67" i="1" s="1"/>
  <c r="Q67" i="1" s="1"/>
  <c r="K71" i="1"/>
  <c r="M71" i="1" s="1"/>
  <c r="N71" i="1" s="1"/>
  <c r="Q71" i="1" s="1"/>
  <c r="K75" i="1"/>
  <c r="M75" i="1" s="1"/>
  <c r="N75" i="1" s="1"/>
  <c r="Q75" i="1" s="1"/>
  <c r="K79" i="1"/>
  <c r="M79" i="1" s="1"/>
  <c r="N79" i="1" s="1"/>
  <c r="Q79" i="1" s="1"/>
  <c r="K83" i="1"/>
  <c r="M83" i="1" s="1"/>
  <c r="N83" i="1" s="1"/>
  <c r="Q83" i="1" s="1"/>
  <c r="K44" i="1" l="1"/>
  <c r="M44" i="1" s="1"/>
  <c r="N44" i="1" s="1"/>
  <c r="Q44" i="1" s="1"/>
  <c r="K80" i="1"/>
  <c r="L14" i="1"/>
  <c r="M14" i="1" s="1"/>
  <c r="N14" i="1" s="1"/>
  <c r="Q14" i="1" s="1"/>
  <c r="L23" i="1"/>
  <c r="M2" i="1"/>
  <c r="N2" i="1" s="1"/>
  <c r="Q2" i="1" s="1"/>
  <c r="M3" i="1"/>
  <c r="N3" i="1" s="1"/>
  <c r="Q3" i="1" s="1"/>
  <c r="M48" i="1"/>
  <c r="N48" i="1" s="1"/>
  <c r="Q48" i="1" s="1"/>
  <c r="M15" i="1"/>
  <c r="N15" i="1" s="1"/>
  <c r="Q15" i="1" s="1"/>
  <c r="M60" i="1"/>
  <c r="N60" i="1" s="1"/>
  <c r="Q60" i="1" s="1"/>
  <c r="M61" i="1"/>
  <c r="N61" i="1" s="1"/>
  <c r="Q61" i="1" s="1"/>
  <c r="M27" i="1"/>
  <c r="N27" i="1" s="1"/>
  <c r="Q27" i="1" s="1"/>
  <c r="M19" i="1"/>
  <c r="N19" i="1" s="1"/>
  <c r="Q19" i="1" s="1"/>
  <c r="M10" i="1"/>
  <c r="N10" i="1" s="1"/>
  <c r="Q10" i="1" s="1"/>
  <c r="M84" i="1"/>
  <c r="N84" i="1" s="1"/>
  <c r="Q84" i="1" s="1"/>
  <c r="M68" i="1"/>
  <c r="N68" i="1" s="1"/>
  <c r="Q68" i="1" s="1"/>
  <c r="M52" i="1"/>
  <c r="N52" i="1" s="1"/>
  <c r="Q52" i="1" s="1"/>
  <c r="M36" i="1"/>
  <c r="N36" i="1" s="1"/>
  <c r="Q36" i="1" s="1"/>
  <c r="M32" i="1"/>
  <c r="N32" i="1" s="1"/>
  <c r="Q32" i="1" s="1"/>
  <c r="M72" i="1"/>
  <c r="N72" i="1" s="1"/>
  <c r="Q72" i="1" s="1"/>
  <c r="M37" i="1"/>
  <c r="N37" i="1" s="1"/>
  <c r="Q37" i="1" s="1"/>
  <c r="M57" i="1"/>
  <c r="N57" i="1" s="1"/>
  <c r="Q57" i="1" s="1"/>
  <c r="M80" i="1"/>
  <c r="N80" i="1" s="1"/>
  <c r="Q80" i="1" s="1"/>
  <c r="M45" i="1"/>
  <c r="N45" i="1" s="1"/>
  <c r="Q45" i="1" s="1"/>
  <c r="M23" i="1"/>
  <c r="N23" i="1" s="1"/>
  <c r="Q23" i="1" s="1"/>
  <c r="M11" i="1"/>
  <c r="N11" i="1" s="1"/>
  <c r="Q11" i="1" s="1"/>
  <c r="M7" i="1"/>
  <c r="N7" i="1" s="1"/>
  <c r="Q7" i="1" s="1"/>
  <c r="M56" i="1"/>
  <c r="N56" i="1" s="1"/>
  <c r="Q56" i="1" s="1"/>
  <c r="M76" i="1"/>
  <c r="N76" i="1" s="1"/>
  <c r="Q76" i="1" s="1"/>
  <c r="M41" i="1"/>
  <c r="N41" i="1" s="1"/>
  <c r="Q41" i="1" s="1"/>
  <c r="M28" i="1"/>
  <c r="N28" i="1" s="1"/>
  <c r="Q28" i="1" s="1"/>
  <c r="M64" i="1"/>
  <c r="N64" i="1" s="1"/>
  <c r="Q64" i="1" s="1"/>
  <c r="M85" i="1"/>
  <c r="N85" i="1" s="1"/>
  <c r="Q85" i="1" s="1"/>
  <c r="M81" i="1"/>
  <c r="N81" i="1" s="1"/>
  <c r="Q81" i="1" s="1"/>
  <c r="M65" i="1"/>
  <c r="N65" i="1" s="1"/>
  <c r="Q65" i="1" s="1"/>
  <c r="M49" i="1"/>
  <c r="N49" i="1" s="1"/>
  <c r="Q49" i="1" s="1"/>
  <c r="M33" i="1"/>
  <c r="N33" i="1" s="1"/>
  <c r="Q33" i="1" s="1"/>
  <c r="M69" i="1"/>
  <c r="N69" i="1" s="1"/>
  <c r="Q69" i="1" s="1"/>
  <c r="M40" i="1"/>
  <c r="N40" i="1" s="1"/>
  <c r="Q40" i="1" s="1"/>
  <c r="K20" i="1"/>
  <c r="L20" i="1"/>
  <c r="S2" i="1"/>
  <c r="S25" i="1" l="1"/>
  <c r="M20" i="1"/>
  <c r="N20" i="1" s="1"/>
  <c r="Q20" i="1" s="1"/>
  <c r="T2" i="1" l="1"/>
  <c r="N87" i="1"/>
</calcChain>
</file>

<file path=xl/sharedStrings.xml><?xml version="1.0" encoding="utf-8"?>
<sst xmlns="http://schemas.openxmlformats.org/spreadsheetml/2006/main" count="39" uniqueCount="26">
  <si>
    <t>kezdő óra</t>
  </si>
  <si>
    <t>kezdő perc</t>
  </si>
  <si>
    <t>kezdő másodperc</t>
  </si>
  <si>
    <t>vég óra</t>
  </si>
  <si>
    <t>vég perc</t>
  </si>
  <si>
    <t>vég másdoperc</t>
  </si>
  <si>
    <t>telefonszám</t>
  </si>
  <si>
    <t>kezdő</t>
  </si>
  <si>
    <t>vég</t>
  </si>
  <si>
    <t>beszélgetés ideje</t>
  </si>
  <si>
    <t>perc</t>
  </si>
  <si>
    <t>másodperc</t>
  </si>
  <si>
    <t>beszélgetés ideje másodpercekbe</t>
  </si>
  <si>
    <t>számlázott percek</t>
  </si>
  <si>
    <t>csúcsidőben?</t>
  </si>
  <si>
    <t>fajta</t>
  </si>
  <si>
    <t>mobil percek összesen</t>
  </si>
  <si>
    <t>vezetékes percek összesen</t>
  </si>
  <si>
    <t>mobil</t>
  </si>
  <si>
    <t>vezetékes</t>
  </si>
  <si>
    <t>csúcsidős hívások</t>
  </si>
  <si>
    <t>fizetendő</t>
  </si>
  <si>
    <t>csúcsidő</t>
  </si>
  <si>
    <t>csúcsidőben</t>
  </si>
  <si>
    <t>kívül</t>
  </si>
  <si>
    <t>Csúcsdíjas hívásokért fizetendő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</si>
</sst>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&quot; db&quot;"/>
    <numFmt numFmtId="166" formatCode="#,##0.00&quot; 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10D7-28E7-4900-BF89-3C1FC6D4F7F7}">
  <dimension ref="A1:V87"/>
  <sheetViews>
    <sheetView tabSelected="1" workbookViewId="0"/>
  </sheetViews>
  <sheetFormatPr defaultRowHeight="15" x14ac:dyDescent="0.25"/>
  <cols>
    <col min="1" max="2" width="6.28515625" style="4" bestFit="1" customWidth="1"/>
    <col min="3" max="3" width="10.7109375" style="4" customWidth="1"/>
    <col min="4" max="4" width="5" style="4" customWidth="1"/>
    <col min="5" max="5" width="4.7109375" style="4" customWidth="1"/>
    <col min="6" max="6" width="10.7109375" style="4" bestFit="1" customWidth="1"/>
    <col min="7" max="7" width="12" style="4" bestFit="1" customWidth="1"/>
    <col min="8" max="9" width="8.140625" style="4" bestFit="1" customWidth="1"/>
    <col min="10" max="10" width="11.5703125" style="4" bestFit="1" customWidth="1"/>
    <col min="11" max="11" width="4" style="4" bestFit="1" customWidth="1"/>
    <col min="12" max="12" width="3.7109375" style="4" bestFit="1" customWidth="1"/>
    <col min="13" max="13" width="16.7109375" style="4" bestFit="1" customWidth="1"/>
    <col min="14" max="14" width="10.42578125" style="4" bestFit="1" customWidth="1"/>
    <col min="15" max="15" width="12.85546875" style="4" customWidth="1"/>
    <col min="16" max="16" width="10" style="4" bestFit="1" customWidth="1"/>
    <col min="17" max="17" width="10" style="4" customWidth="1"/>
    <col min="18" max="18" width="9.5703125" style="4" bestFit="1" customWidth="1"/>
    <col min="19" max="19" width="10" style="4" bestFit="1" customWidth="1"/>
    <col min="20" max="20" width="12.85546875" style="4" bestFit="1" customWidth="1"/>
    <col min="21" max="21" width="10" style="4" bestFit="1" customWidth="1"/>
    <col min="22" max="22" width="10" style="4" customWidth="1"/>
    <col min="23" max="23" width="14.28515625" style="4" customWidth="1"/>
    <col min="24" max="16384" width="9.140625" style="4"/>
  </cols>
  <sheetData>
    <row r="1" spans="1:22" ht="56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21</v>
      </c>
      <c r="S1" s="1" t="s">
        <v>16</v>
      </c>
      <c r="T1" s="1" t="s">
        <v>17</v>
      </c>
      <c r="U1" s="1" t="s">
        <v>15</v>
      </c>
      <c r="V1" s="1" t="s">
        <v>15</v>
      </c>
    </row>
    <row r="2" spans="1:22" x14ac:dyDescent="0.25">
      <c r="A2" s="4">
        <v>6</v>
      </c>
      <c r="B2" s="4">
        <v>1</v>
      </c>
      <c r="C2" s="4">
        <v>0</v>
      </c>
      <c r="D2" s="4">
        <v>6</v>
      </c>
      <c r="E2" s="4">
        <v>2</v>
      </c>
      <c r="F2" s="4">
        <v>25</v>
      </c>
      <c r="G2" s="4">
        <v>392712621</v>
      </c>
      <c r="H2" s="5">
        <f>TIMEVALUE(A2&amp;":"&amp;B2&amp;":"&amp;C2)</f>
        <v>0.25069444444444444</v>
      </c>
      <c r="I2" s="5">
        <f>TIMEVALUE(D2&amp;":"&amp;E2&amp;":"&amp;F2)</f>
        <v>0.25167824074074074</v>
      </c>
      <c r="J2" s="5">
        <f>I2-H2</f>
        <v>9.8379629629630205E-4</v>
      </c>
      <c r="K2" s="4">
        <f>INT(3600*HOUR(J2)+60*MINUTE(J2)+SECOND(J2)/60)</f>
        <v>60</v>
      </c>
      <c r="L2" s="4">
        <f>MOD(3600*HOUR(J2)+60*MINUTE(J2)+SECOND(J2),60)</f>
        <v>25</v>
      </c>
      <c r="M2" s="4">
        <f>K2+L2</f>
        <v>85</v>
      </c>
      <c r="N2" s="4">
        <f>ROUNDUP(M2/60,0)</f>
        <v>2</v>
      </c>
      <c r="O2" s="4" t="str">
        <f>IF(AND(A2&gt;=7,A2&lt;18),"csúcsidő","kívül")</f>
        <v>kívül</v>
      </c>
      <c r="P2" s="4" t="str">
        <f>IF(OR(LEFT(G2,2)="39",LEFT(G2,2)="41",LEFT(G2,2)="71"),"mobil","vezetékes")</f>
        <v>mobil</v>
      </c>
      <c r="Q2" s="4">
        <f>N2*VLOOKUP(P2,$S$20:$U$21,IF(O2=$U$19,3,2))</f>
        <v>93.35</v>
      </c>
      <c r="S2" s="10">
        <f>DSUM($N$1:$P$86,N1,U1:U2)</f>
        <v>101</v>
      </c>
      <c r="T2" s="10">
        <f>DSUM($N$1:$P$86,N1,V1:V2)</f>
        <v>245</v>
      </c>
      <c r="U2" s="4" t="s">
        <v>18</v>
      </c>
      <c r="V2" s="4" t="s">
        <v>19</v>
      </c>
    </row>
    <row r="3" spans="1:22" x14ac:dyDescent="0.25">
      <c r="A3" s="4">
        <v>6</v>
      </c>
      <c r="B3" s="4">
        <v>13</v>
      </c>
      <c r="C3" s="4">
        <v>31</v>
      </c>
      <c r="D3" s="4">
        <v>6</v>
      </c>
      <c r="E3" s="4">
        <v>18</v>
      </c>
      <c r="F3" s="4">
        <v>15</v>
      </c>
      <c r="G3" s="4">
        <v>442407028</v>
      </c>
      <c r="H3" s="5">
        <f t="shared" ref="H3:H66" si="0">TIMEVALUE(A3&amp;":"&amp;B3&amp;":"&amp;C3)</f>
        <v>0.25938657407407406</v>
      </c>
      <c r="I3" s="5">
        <f t="shared" ref="I3:I66" si="1">TIMEVALUE(D3&amp;":"&amp;E3&amp;":"&amp;F3)</f>
        <v>0.26267361111111109</v>
      </c>
      <c r="J3" s="5">
        <f t="shared" ref="J3:J66" si="2">I3-H3</f>
        <v>3.2870370370370328E-3</v>
      </c>
      <c r="K3" s="4">
        <f t="shared" ref="K3:K66" si="3">INT(3600*HOUR(J3)+60*MINUTE(J3)+SECOND(J3)/60)</f>
        <v>240</v>
      </c>
      <c r="L3" s="4">
        <f t="shared" ref="L3:L66" si="4">MOD(3600*HOUR(J3)+60*MINUTE(J3)+SECOND(J3),60)</f>
        <v>44</v>
      </c>
      <c r="M3" s="4">
        <f t="shared" ref="M3:M66" si="5">K3+L3</f>
        <v>284</v>
      </c>
      <c r="N3" s="4">
        <f t="shared" ref="N3:N66" si="6">ROUNDUP(M3/60,0)</f>
        <v>5</v>
      </c>
      <c r="O3" s="4" t="str">
        <f t="shared" ref="O3:O66" si="7">IF(AND(A3&gt;=7,A3&lt;18),"csúcsidő","kívül")</f>
        <v>kívül</v>
      </c>
      <c r="P3" s="4" t="str">
        <f t="shared" ref="P3:P66" si="8">IF(OR(LEFT(G3,2)="39",LEFT(G3,2)="41",LEFT(G3,2)="71"),"mobil","vezetékes")</f>
        <v>vezetékes</v>
      </c>
      <c r="Q3" s="4">
        <f t="shared" ref="Q3:Q66" si="9">N3*VLOOKUP(P3,$S$20:$U$21,IF(O3=$U$19,3,2))</f>
        <v>75</v>
      </c>
    </row>
    <row r="4" spans="1:22" x14ac:dyDescent="0.25">
      <c r="A4" s="4">
        <v>6</v>
      </c>
      <c r="B4" s="4">
        <v>29</v>
      </c>
      <c r="C4" s="4">
        <v>39</v>
      </c>
      <c r="D4" s="4">
        <v>6</v>
      </c>
      <c r="E4" s="4">
        <v>34</v>
      </c>
      <c r="F4" s="4">
        <v>7</v>
      </c>
      <c r="G4" s="4">
        <v>712676212</v>
      </c>
      <c r="H4" s="5">
        <f t="shared" si="0"/>
        <v>0.27059027777777778</v>
      </c>
      <c r="I4" s="5">
        <f t="shared" si="1"/>
        <v>0.27369212962962963</v>
      </c>
      <c r="J4" s="5">
        <f t="shared" si="2"/>
        <v>3.1018518518518556E-3</v>
      </c>
      <c r="K4" s="4">
        <f t="shared" si="3"/>
        <v>240</v>
      </c>
      <c r="L4" s="4">
        <f t="shared" si="4"/>
        <v>28</v>
      </c>
      <c r="M4" s="4">
        <f t="shared" si="5"/>
        <v>268</v>
      </c>
      <c r="N4" s="4">
        <f t="shared" si="6"/>
        <v>5</v>
      </c>
      <c r="O4" s="4" t="str">
        <f t="shared" si="7"/>
        <v>kívül</v>
      </c>
      <c r="P4" s="4" t="str">
        <f t="shared" si="8"/>
        <v>mobil</v>
      </c>
      <c r="Q4" s="4">
        <f t="shared" si="9"/>
        <v>233.375</v>
      </c>
    </row>
    <row r="5" spans="1:22" x14ac:dyDescent="0.25">
      <c r="A5" s="4">
        <v>6</v>
      </c>
      <c r="B5" s="4">
        <v>44</v>
      </c>
      <c r="C5" s="4">
        <v>7</v>
      </c>
      <c r="D5" s="4">
        <v>6</v>
      </c>
      <c r="E5" s="4">
        <v>51</v>
      </c>
      <c r="F5" s="4">
        <v>37</v>
      </c>
      <c r="G5" s="4">
        <v>297241726</v>
      </c>
      <c r="H5" s="5">
        <f t="shared" si="0"/>
        <v>0.28063657407407411</v>
      </c>
      <c r="I5" s="5">
        <f t="shared" si="1"/>
        <v>0.28584490740740742</v>
      </c>
      <c r="J5" s="5">
        <f t="shared" si="2"/>
        <v>5.2083333333333148E-3</v>
      </c>
      <c r="K5" s="4">
        <f t="shared" si="3"/>
        <v>420</v>
      </c>
      <c r="L5" s="4">
        <f t="shared" si="4"/>
        <v>30</v>
      </c>
      <c r="M5" s="4">
        <f t="shared" si="5"/>
        <v>450</v>
      </c>
      <c r="N5" s="4">
        <f t="shared" si="6"/>
        <v>8</v>
      </c>
      <c r="O5" s="4" t="str">
        <f t="shared" si="7"/>
        <v>kívül</v>
      </c>
      <c r="P5" s="4" t="str">
        <f t="shared" si="8"/>
        <v>vezetékes</v>
      </c>
      <c r="Q5" s="4">
        <f t="shared" si="9"/>
        <v>120</v>
      </c>
      <c r="S5" s="11" t="s">
        <v>20</v>
      </c>
      <c r="T5" s="11"/>
    </row>
    <row r="6" spans="1:22" x14ac:dyDescent="0.25">
      <c r="A6" s="4">
        <v>7</v>
      </c>
      <c r="B6" s="4">
        <v>4</v>
      </c>
      <c r="C6" s="4">
        <v>0</v>
      </c>
      <c r="D6" s="4">
        <v>7</v>
      </c>
      <c r="E6" s="4">
        <v>12</v>
      </c>
      <c r="F6" s="4">
        <v>18</v>
      </c>
      <c r="G6" s="4">
        <v>565866886</v>
      </c>
      <c r="H6" s="5">
        <f t="shared" si="0"/>
        <v>0.29444444444444445</v>
      </c>
      <c r="I6" s="5">
        <f t="shared" si="1"/>
        <v>0.30020833333333335</v>
      </c>
      <c r="J6" s="5">
        <f t="shared" si="2"/>
        <v>5.7638888888889017E-3</v>
      </c>
      <c r="K6" s="4">
        <f t="shared" si="3"/>
        <v>480</v>
      </c>
      <c r="L6" s="4">
        <f t="shared" si="4"/>
        <v>18</v>
      </c>
      <c r="M6" s="4">
        <f t="shared" si="5"/>
        <v>498</v>
      </c>
      <c r="N6" s="4">
        <f t="shared" si="6"/>
        <v>9</v>
      </c>
      <c r="O6" s="4" t="str">
        <f t="shared" si="7"/>
        <v>csúcsidő</v>
      </c>
      <c r="P6" s="4" t="str">
        <f t="shared" si="8"/>
        <v>vezetékes</v>
      </c>
      <c r="Q6" s="4">
        <f t="shared" si="9"/>
        <v>270</v>
      </c>
      <c r="S6" s="7" t="s">
        <v>18</v>
      </c>
      <c r="T6" s="7" t="s">
        <v>19</v>
      </c>
    </row>
    <row r="7" spans="1:22" x14ac:dyDescent="0.25">
      <c r="A7" s="4">
        <v>7</v>
      </c>
      <c r="B7" s="4">
        <v>24</v>
      </c>
      <c r="C7" s="4">
        <v>29</v>
      </c>
      <c r="D7" s="4">
        <v>7</v>
      </c>
      <c r="E7" s="4">
        <v>33</v>
      </c>
      <c r="F7" s="4">
        <v>13</v>
      </c>
      <c r="G7" s="4">
        <v>166566516</v>
      </c>
      <c r="H7" s="5">
        <f t="shared" si="0"/>
        <v>0.30866898148148147</v>
      </c>
      <c r="I7" s="5">
        <f t="shared" si="1"/>
        <v>0.31473379629629633</v>
      </c>
      <c r="J7" s="5">
        <f t="shared" si="2"/>
        <v>6.0648148148148562E-3</v>
      </c>
      <c r="K7" s="4">
        <f t="shared" si="3"/>
        <v>480</v>
      </c>
      <c r="L7" s="4">
        <f t="shared" si="4"/>
        <v>44</v>
      </c>
      <c r="M7" s="4">
        <f t="shared" si="5"/>
        <v>524</v>
      </c>
      <c r="N7" s="4">
        <f t="shared" si="6"/>
        <v>9</v>
      </c>
      <c r="O7" s="4" t="str">
        <f t="shared" si="7"/>
        <v>csúcsidő</v>
      </c>
      <c r="P7" s="4" t="str">
        <f t="shared" si="8"/>
        <v>vezetékes</v>
      </c>
      <c r="Q7" s="4">
        <f t="shared" si="9"/>
        <v>270</v>
      </c>
      <c r="R7" s="8"/>
      <c r="S7" s="9">
        <f>DCOUNTA($N$1:$P$87,O1,T12:U13)</f>
        <v>22</v>
      </c>
      <c r="T7" s="9">
        <f>DCOUNTA($N$1:$P$87,P1,T16:U17)</f>
        <v>41</v>
      </c>
    </row>
    <row r="8" spans="1:22" x14ac:dyDescent="0.25">
      <c r="A8" s="4">
        <v>7</v>
      </c>
      <c r="B8" s="4">
        <v>49</v>
      </c>
      <c r="C8" s="4">
        <v>17</v>
      </c>
      <c r="D8" s="4">
        <v>7</v>
      </c>
      <c r="E8" s="4">
        <v>56</v>
      </c>
      <c r="F8" s="4">
        <v>36</v>
      </c>
      <c r="G8" s="4">
        <v>865826206</v>
      </c>
      <c r="H8" s="5">
        <f t="shared" si="0"/>
        <v>0.32589120370370367</v>
      </c>
      <c r="I8" s="5">
        <f t="shared" si="1"/>
        <v>0.33097222222222222</v>
      </c>
      <c r="J8" s="5">
        <f t="shared" si="2"/>
        <v>5.0810185185185541E-3</v>
      </c>
      <c r="K8" s="4">
        <f t="shared" si="3"/>
        <v>420</v>
      </c>
      <c r="L8" s="4">
        <f t="shared" si="4"/>
        <v>19</v>
      </c>
      <c r="M8" s="4">
        <f t="shared" si="5"/>
        <v>439</v>
      </c>
      <c r="N8" s="4">
        <f t="shared" si="6"/>
        <v>8</v>
      </c>
      <c r="O8" s="4" t="str">
        <f t="shared" si="7"/>
        <v>csúcsidő</v>
      </c>
      <c r="P8" s="4" t="str">
        <f t="shared" si="8"/>
        <v>vezetékes</v>
      </c>
      <c r="Q8" s="4">
        <f t="shared" si="9"/>
        <v>240</v>
      </c>
      <c r="R8" s="8"/>
      <c r="S8" s="13">
        <f>SUM(S7:T7)</f>
        <v>63</v>
      </c>
      <c r="T8" s="14"/>
    </row>
    <row r="9" spans="1:22" x14ac:dyDescent="0.25">
      <c r="A9" s="4">
        <v>8</v>
      </c>
      <c r="B9" s="4">
        <v>17</v>
      </c>
      <c r="C9" s="4">
        <v>55</v>
      </c>
      <c r="D9" s="4">
        <v>8</v>
      </c>
      <c r="E9" s="4">
        <v>22</v>
      </c>
      <c r="F9" s="4">
        <v>21</v>
      </c>
      <c r="G9" s="4">
        <v>414586306</v>
      </c>
      <c r="H9" s="5">
        <f t="shared" si="0"/>
        <v>0.34577546296296297</v>
      </c>
      <c r="I9" s="5">
        <f t="shared" si="1"/>
        <v>0.34885416666666669</v>
      </c>
      <c r="J9" s="5">
        <f t="shared" si="2"/>
        <v>3.0787037037037224E-3</v>
      </c>
      <c r="K9" s="4">
        <f t="shared" si="3"/>
        <v>240</v>
      </c>
      <c r="L9" s="4">
        <f t="shared" si="4"/>
        <v>26</v>
      </c>
      <c r="M9" s="4">
        <f t="shared" si="5"/>
        <v>266</v>
      </c>
      <c r="N9" s="4">
        <f t="shared" si="6"/>
        <v>5</v>
      </c>
      <c r="O9" s="4" t="str">
        <f t="shared" si="7"/>
        <v>csúcsidő</v>
      </c>
      <c r="P9" s="4" t="str">
        <f t="shared" si="8"/>
        <v>mobil</v>
      </c>
      <c r="Q9" s="4">
        <f t="shared" si="9"/>
        <v>345.875</v>
      </c>
    </row>
    <row r="10" spans="1:22" x14ac:dyDescent="0.25">
      <c r="A10" s="4">
        <v>8</v>
      </c>
      <c r="B10" s="4">
        <v>45</v>
      </c>
      <c r="C10" s="4">
        <v>40</v>
      </c>
      <c r="D10" s="4">
        <v>8</v>
      </c>
      <c r="E10" s="4">
        <v>51</v>
      </c>
      <c r="F10" s="4">
        <v>21</v>
      </c>
      <c r="G10" s="4">
        <v>716118757</v>
      </c>
      <c r="H10" s="5">
        <f t="shared" si="0"/>
        <v>0.36504629629629631</v>
      </c>
      <c r="I10" s="5">
        <f t="shared" si="1"/>
        <v>0.36899305555555556</v>
      </c>
      <c r="J10" s="5">
        <f t="shared" si="2"/>
        <v>3.9467592592592471E-3</v>
      </c>
      <c r="K10" s="4">
        <f t="shared" si="3"/>
        <v>300</v>
      </c>
      <c r="L10" s="4">
        <f t="shared" si="4"/>
        <v>41</v>
      </c>
      <c r="M10" s="4">
        <f t="shared" si="5"/>
        <v>341</v>
      </c>
      <c r="N10" s="4">
        <f t="shared" si="6"/>
        <v>6</v>
      </c>
      <c r="O10" s="4" t="str">
        <f t="shared" si="7"/>
        <v>csúcsidő</v>
      </c>
      <c r="P10" s="4" t="str">
        <f t="shared" si="8"/>
        <v>mobil</v>
      </c>
      <c r="Q10" s="4">
        <f t="shared" si="9"/>
        <v>415.04999999999995</v>
      </c>
    </row>
    <row r="11" spans="1:22" x14ac:dyDescent="0.25">
      <c r="A11" s="4">
        <v>9</v>
      </c>
      <c r="B11" s="4">
        <v>8</v>
      </c>
      <c r="C11" s="4">
        <v>34</v>
      </c>
      <c r="D11" s="4">
        <v>9</v>
      </c>
      <c r="E11" s="4">
        <v>10</v>
      </c>
      <c r="F11" s="4">
        <v>36</v>
      </c>
      <c r="G11" s="4">
        <v>565866886</v>
      </c>
      <c r="H11" s="5">
        <f t="shared" si="0"/>
        <v>0.38094907407407402</v>
      </c>
      <c r="I11" s="5">
        <f t="shared" si="1"/>
        <v>0.3823611111111111</v>
      </c>
      <c r="J11" s="5">
        <f t="shared" si="2"/>
        <v>1.4120370370370727E-3</v>
      </c>
      <c r="K11" s="4">
        <f t="shared" si="3"/>
        <v>120</v>
      </c>
      <c r="L11" s="4">
        <f t="shared" si="4"/>
        <v>2</v>
      </c>
      <c r="M11" s="4">
        <f t="shared" si="5"/>
        <v>122</v>
      </c>
      <c r="N11" s="4">
        <f t="shared" si="6"/>
        <v>3</v>
      </c>
      <c r="O11" s="4" t="str">
        <f t="shared" si="7"/>
        <v>csúcsidő</v>
      </c>
      <c r="P11" s="4" t="str">
        <f t="shared" si="8"/>
        <v>vezetékes</v>
      </c>
      <c r="Q11" s="4">
        <f t="shared" si="9"/>
        <v>90</v>
      </c>
    </row>
    <row r="12" spans="1:22" x14ac:dyDescent="0.25">
      <c r="A12" s="4">
        <v>9</v>
      </c>
      <c r="B12" s="4">
        <v>14</v>
      </c>
      <c r="C12" s="4">
        <v>42</v>
      </c>
      <c r="D12" s="4">
        <v>9</v>
      </c>
      <c r="E12" s="4">
        <v>19</v>
      </c>
      <c r="F12" s="4">
        <v>17</v>
      </c>
      <c r="G12" s="4">
        <v>231215421</v>
      </c>
      <c r="H12" s="5">
        <f t="shared" si="0"/>
        <v>0.38520833333333332</v>
      </c>
      <c r="I12" s="5">
        <f t="shared" si="1"/>
        <v>0.38839120370370367</v>
      </c>
      <c r="J12" s="5">
        <f t="shared" si="2"/>
        <v>3.1828703703703498E-3</v>
      </c>
      <c r="K12" s="4">
        <f t="shared" si="3"/>
        <v>240</v>
      </c>
      <c r="L12" s="4">
        <f t="shared" si="4"/>
        <v>35</v>
      </c>
      <c r="M12" s="4">
        <f t="shared" si="5"/>
        <v>275</v>
      </c>
      <c r="N12" s="4">
        <f t="shared" si="6"/>
        <v>5</v>
      </c>
      <c r="O12" s="4" t="str">
        <f t="shared" si="7"/>
        <v>csúcsidő</v>
      </c>
      <c r="P12" s="4" t="str">
        <f t="shared" si="8"/>
        <v>vezetékes</v>
      </c>
      <c r="Q12" s="4">
        <f t="shared" si="9"/>
        <v>150</v>
      </c>
      <c r="T12" s="1" t="s">
        <v>14</v>
      </c>
      <c r="U12" s="1" t="s">
        <v>15</v>
      </c>
    </row>
    <row r="13" spans="1:22" x14ac:dyDescent="0.25">
      <c r="A13" s="4">
        <v>9</v>
      </c>
      <c r="B13" s="4">
        <v>23</v>
      </c>
      <c r="C13" s="4">
        <v>53</v>
      </c>
      <c r="D13" s="4">
        <v>9</v>
      </c>
      <c r="E13" s="4">
        <v>26</v>
      </c>
      <c r="F13" s="4">
        <v>9</v>
      </c>
      <c r="G13" s="4">
        <v>696500077</v>
      </c>
      <c r="H13" s="5">
        <f t="shared" si="0"/>
        <v>0.39158564814814811</v>
      </c>
      <c r="I13" s="5">
        <f t="shared" si="1"/>
        <v>0.39315972222222223</v>
      </c>
      <c r="J13" s="5">
        <f t="shared" si="2"/>
        <v>1.5740740740741166E-3</v>
      </c>
      <c r="K13" s="4">
        <f t="shared" si="3"/>
        <v>120</v>
      </c>
      <c r="L13" s="4">
        <f t="shared" si="4"/>
        <v>16</v>
      </c>
      <c r="M13" s="4">
        <f t="shared" si="5"/>
        <v>136</v>
      </c>
      <c r="N13" s="4">
        <f t="shared" si="6"/>
        <v>3</v>
      </c>
      <c r="O13" s="4" t="str">
        <f t="shared" si="7"/>
        <v>csúcsidő</v>
      </c>
      <c r="P13" s="4" t="str">
        <f t="shared" si="8"/>
        <v>vezetékes</v>
      </c>
      <c r="Q13" s="4">
        <f t="shared" si="9"/>
        <v>90</v>
      </c>
      <c r="T13" s="4" t="s">
        <v>22</v>
      </c>
      <c r="U13" s="4" t="s">
        <v>18</v>
      </c>
    </row>
    <row r="14" spans="1:22" x14ac:dyDescent="0.25">
      <c r="A14" s="4">
        <v>9</v>
      </c>
      <c r="B14" s="4">
        <v>32</v>
      </c>
      <c r="C14" s="4">
        <v>57</v>
      </c>
      <c r="D14" s="4">
        <v>9</v>
      </c>
      <c r="E14" s="4">
        <v>35</v>
      </c>
      <c r="F14" s="4">
        <v>34</v>
      </c>
      <c r="G14" s="4">
        <v>583643771</v>
      </c>
      <c r="H14" s="5">
        <f t="shared" si="0"/>
        <v>0.39788194444444441</v>
      </c>
      <c r="I14" s="5">
        <f t="shared" si="1"/>
        <v>0.39969907407407407</v>
      </c>
      <c r="J14" s="5">
        <f t="shared" si="2"/>
        <v>1.8171296296296546E-3</v>
      </c>
      <c r="K14" s="4">
        <f t="shared" si="3"/>
        <v>120</v>
      </c>
      <c r="L14" s="4">
        <f t="shared" si="4"/>
        <v>37</v>
      </c>
      <c r="M14" s="4">
        <f t="shared" si="5"/>
        <v>157</v>
      </c>
      <c r="N14" s="4">
        <f t="shared" si="6"/>
        <v>3</v>
      </c>
      <c r="O14" s="4" t="str">
        <f t="shared" si="7"/>
        <v>csúcsidő</v>
      </c>
      <c r="P14" s="4" t="str">
        <f t="shared" si="8"/>
        <v>vezetékes</v>
      </c>
      <c r="Q14" s="4">
        <f t="shared" si="9"/>
        <v>90</v>
      </c>
    </row>
    <row r="15" spans="1:22" x14ac:dyDescent="0.25">
      <c r="A15" s="4">
        <v>9</v>
      </c>
      <c r="B15" s="4">
        <v>39</v>
      </c>
      <c r="C15" s="4">
        <v>57</v>
      </c>
      <c r="D15" s="4">
        <v>9</v>
      </c>
      <c r="E15" s="4">
        <v>41</v>
      </c>
      <c r="F15" s="4">
        <v>10</v>
      </c>
      <c r="G15" s="4">
        <v>392516252</v>
      </c>
      <c r="H15" s="5">
        <f t="shared" si="0"/>
        <v>0.40274305555555556</v>
      </c>
      <c r="I15" s="5">
        <f t="shared" si="1"/>
        <v>0.40358796296296301</v>
      </c>
      <c r="J15" s="5">
        <f t="shared" si="2"/>
        <v>8.4490740740744696E-4</v>
      </c>
      <c r="K15" s="4">
        <f t="shared" si="3"/>
        <v>60</v>
      </c>
      <c r="L15" s="4">
        <f t="shared" si="4"/>
        <v>13</v>
      </c>
      <c r="M15" s="4">
        <f t="shared" si="5"/>
        <v>73</v>
      </c>
      <c r="N15" s="4">
        <f t="shared" si="6"/>
        <v>2</v>
      </c>
      <c r="O15" s="4" t="str">
        <f t="shared" si="7"/>
        <v>csúcsidő</v>
      </c>
      <c r="P15" s="4" t="str">
        <f t="shared" si="8"/>
        <v>mobil</v>
      </c>
      <c r="Q15" s="4">
        <f t="shared" si="9"/>
        <v>138.35</v>
      </c>
    </row>
    <row r="16" spans="1:22" x14ac:dyDescent="0.25">
      <c r="A16" s="4">
        <v>9</v>
      </c>
      <c r="B16" s="4">
        <v>44</v>
      </c>
      <c r="C16" s="4">
        <v>49</v>
      </c>
      <c r="D16" s="4">
        <v>9</v>
      </c>
      <c r="E16" s="4">
        <v>45</v>
      </c>
      <c r="F16" s="4">
        <v>25</v>
      </c>
      <c r="G16" s="4">
        <v>762256824</v>
      </c>
      <c r="H16" s="5">
        <f t="shared" si="0"/>
        <v>0.40612268518518518</v>
      </c>
      <c r="I16" s="5">
        <f t="shared" si="1"/>
        <v>0.40653935185185186</v>
      </c>
      <c r="J16" s="5">
        <f t="shared" si="2"/>
        <v>4.1666666666667629E-4</v>
      </c>
      <c r="K16" s="4">
        <f t="shared" si="3"/>
        <v>0</v>
      </c>
      <c r="L16" s="4">
        <f t="shared" si="4"/>
        <v>36</v>
      </c>
      <c r="M16" s="4">
        <f t="shared" si="5"/>
        <v>36</v>
      </c>
      <c r="N16" s="4">
        <f t="shared" si="6"/>
        <v>1</v>
      </c>
      <c r="O16" s="4" t="str">
        <f t="shared" si="7"/>
        <v>csúcsidő</v>
      </c>
      <c r="P16" s="4" t="str">
        <f t="shared" si="8"/>
        <v>vezetékes</v>
      </c>
      <c r="Q16" s="4">
        <f t="shared" si="9"/>
        <v>30</v>
      </c>
      <c r="T16" s="1" t="s">
        <v>14</v>
      </c>
      <c r="U16" s="1" t="s">
        <v>15</v>
      </c>
    </row>
    <row r="17" spans="1:21" x14ac:dyDescent="0.25">
      <c r="A17" s="4">
        <v>9</v>
      </c>
      <c r="B17" s="4">
        <v>49</v>
      </c>
      <c r="C17" s="4">
        <v>49</v>
      </c>
      <c r="D17" s="4">
        <v>9</v>
      </c>
      <c r="E17" s="4">
        <v>50</v>
      </c>
      <c r="F17" s="4">
        <v>40</v>
      </c>
      <c r="G17" s="4">
        <v>716646345</v>
      </c>
      <c r="H17" s="5">
        <f t="shared" si="0"/>
        <v>0.40959490740740739</v>
      </c>
      <c r="I17" s="5">
        <f t="shared" si="1"/>
        <v>0.41018518518518521</v>
      </c>
      <c r="J17" s="5">
        <f t="shared" si="2"/>
        <v>5.9027777777781454E-4</v>
      </c>
      <c r="K17" s="4">
        <f t="shared" si="3"/>
        <v>0</v>
      </c>
      <c r="L17" s="4">
        <f t="shared" si="4"/>
        <v>51</v>
      </c>
      <c r="M17" s="4">
        <f t="shared" si="5"/>
        <v>51</v>
      </c>
      <c r="N17" s="4">
        <f t="shared" si="6"/>
        <v>1</v>
      </c>
      <c r="O17" s="4" t="str">
        <f t="shared" si="7"/>
        <v>csúcsidő</v>
      </c>
      <c r="P17" s="4" t="str">
        <f t="shared" si="8"/>
        <v>mobil</v>
      </c>
      <c r="Q17" s="4">
        <f t="shared" si="9"/>
        <v>69.174999999999997</v>
      </c>
      <c r="T17" s="4" t="s">
        <v>22</v>
      </c>
      <c r="U17" s="4" t="s">
        <v>19</v>
      </c>
    </row>
    <row r="18" spans="1:21" x14ac:dyDescent="0.25">
      <c r="A18" s="4">
        <v>9</v>
      </c>
      <c r="B18" s="4">
        <v>56</v>
      </c>
      <c r="C18" s="4">
        <v>20</v>
      </c>
      <c r="D18" s="4">
        <v>9</v>
      </c>
      <c r="E18" s="4">
        <v>57</v>
      </c>
      <c r="F18" s="4">
        <v>40</v>
      </c>
      <c r="G18" s="4">
        <v>631431046</v>
      </c>
      <c r="H18" s="5">
        <f t="shared" si="0"/>
        <v>0.41412037037037036</v>
      </c>
      <c r="I18" s="5">
        <f t="shared" si="1"/>
        <v>0.41504629629629625</v>
      </c>
      <c r="J18" s="5">
        <f t="shared" si="2"/>
        <v>9.2592592592588563E-4</v>
      </c>
      <c r="K18" s="4">
        <f t="shared" si="3"/>
        <v>60</v>
      </c>
      <c r="L18" s="4">
        <f t="shared" si="4"/>
        <v>20</v>
      </c>
      <c r="M18" s="4">
        <f t="shared" si="5"/>
        <v>80</v>
      </c>
      <c r="N18" s="4">
        <f t="shared" si="6"/>
        <v>2</v>
      </c>
      <c r="O18" s="4" t="str">
        <f t="shared" si="7"/>
        <v>csúcsidő</v>
      </c>
      <c r="P18" s="4" t="str">
        <f t="shared" si="8"/>
        <v>vezetékes</v>
      </c>
      <c r="Q18" s="4">
        <f t="shared" si="9"/>
        <v>60</v>
      </c>
    </row>
    <row r="19" spans="1:21" x14ac:dyDescent="0.25">
      <c r="A19" s="4">
        <v>10</v>
      </c>
      <c r="B19" s="4">
        <v>0</v>
      </c>
      <c r="C19" s="4">
        <v>33</v>
      </c>
      <c r="D19" s="4">
        <v>10</v>
      </c>
      <c r="E19" s="4">
        <v>4</v>
      </c>
      <c r="F19" s="4">
        <v>10</v>
      </c>
      <c r="G19" s="4">
        <v>398768266</v>
      </c>
      <c r="H19" s="5">
        <f t="shared" si="0"/>
        <v>0.41704861111111113</v>
      </c>
      <c r="I19" s="5">
        <f t="shared" si="1"/>
        <v>0.41956018518518517</v>
      </c>
      <c r="J19" s="5">
        <f t="shared" si="2"/>
        <v>2.5115740740740411E-3</v>
      </c>
      <c r="K19" s="4">
        <f t="shared" si="3"/>
        <v>180</v>
      </c>
      <c r="L19" s="4">
        <f t="shared" si="4"/>
        <v>37</v>
      </c>
      <c r="M19" s="4">
        <f t="shared" si="5"/>
        <v>217</v>
      </c>
      <c r="N19" s="4">
        <f t="shared" si="6"/>
        <v>4</v>
      </c>
      <c r="O19" s="4" t="str">
        <f t="shared" si="7"/>
        <v>csúcsidő</v>
      </c>
      <c r="P19" s="4" t="str">
        <f t="shared" si="8"/>
        <v>mobil</v>
      </c>
      <c r="Q19" s="4">
        <f t="shared" si="9"/>
        <v>276.7</v>
      </c>
      <c r="T19" s="4" t="s">
        <v>23</v>
      </c>
      <c r="U19" s="4" t="s">
        <v>24</v>
      </c>
    </row>
    <row r="20" spans="1:21" x14ac:dyDescent="0.25">
      <c r="A20" s="4">
        <v>10</v>
      </c>
      <c r="B20" s="4">
        <v>7</v>
      </c>
      <c r="C20" s="4">
        <v>10</v>
      </c>
      <c r="D20" s="4">
        <v>10</v>
      </c>
      <c r="E20" s="4">
        <v>9</v>
      </c>
      <c r="F20" s="4">
        <v>34</v>
      </c>
      <c r="G20" s="4">
        <v>631283182</v>
      </c>
      <c r="H20" s="5">
        <f t="shared" si="0"/>
        <v>0.4216435185185185</v>
      </c>
      <c r="I20" s="5">
        <f t="shared" si="1"/>
        <v>0.42331018518518521</v>
      </c>
      <c r="J20" s="5">
        <f t="shared" si="2"/>
        <v>1.6666666666667052E-3</v>
      </c>
      <c r="K20" s="4">
        <f t="shared" si="3"/>
        <v>120</v>
      </c>
      <c r="L20" s="4">
        <f t="shared" si="4"/>
        <v>24</v>
      </c>
      <c r="M20" s="4">
        <f t="shared" si="5"/>
        <v>144</v>
      </c>
      <c r="N20" s="4">
        <f t="shared" si="6"/>
        <v>3</v>
      </c>
      <c r="O20" s="4" t="str">
        <f t="shared" si="7"/>
        <v>csúcsidő</v>
      </c>
      <c r="P20" s="4" t="str">
        <f t="shared" si="8"/>
        <v>vezetékes</v>
      </c>
      <c r="Q20" s="4">
        <f t="shared" si="9"/>
        <v>90</v>
      </c>
      <c r="S20" s="4" t="s">
        <v>18</v>
      </c>
      <c r="T20" s="4">
        <v>69.174999999999997</v>
      </c>
      <c r="U20" s="4">
        <v>46.674999999999997</v>
      </c>
    </row>
    <row r="21" spans="1:21" x14ac:dyDescent="0.25">
      <c r="A21" s="4">
        <v>10</v>
      </c>
      <c r="B21" s="4">
        <v>12</v>
      </c>
      <c r="C21" s="4">
        <v>34</v>
      </c>
      <c r="D21" s="4">
        <v>10</v>
      </c>
      <c r="E21" s="4">
        <v>14</v>
      </c>
      <c r="F21" s="4">
        <v>53</v>
      </c>
      <c r="G21" s="4">
        <v>392746060</v>
      </c>
      <c r="H21" s="5">
        <f t="shared" si="0"/>
        <v>0.42539351851851853</v>
      </c>
      <c r="I21" s="5">
        <f t="shared" si="1"/>
        <v>0.42700231481481482</v>
      </c>
      <c r="J21" s="5">
        <f t="shared" si="2"/>
        <v>1.6087962962962887E-3</v>
      </c>
      <c r="K21" s="4">
        <f t="shared" si="3"/>
        <v>120</v>
      </c>
      <c r="L21" s="4">
        <f t="shared" si="4"/>
        <v>19</v>
      </c>
      <c r="M21" s="4">
        <f t="shared" si="5"/>
        <v>139</v>
      </c>
      <c r="N21" s="4">
        <f t="shared" si="6"/>
        <v>3</v>
      </c>
      <c r="O21" s="4" t="str">
        <f t="shared" si="7"/>
        <v>csúcsidő</v>
      </c>
      <c r="P21" s="4" t="str">
        <f t="shared" si="8"/>
        <v>mobil</v>
      </c>
      <c r="Q21" s="4">
        <f t="shared" si="9"/>
        <v>207.52499999999998</v>
      </c>
      <c r="S21" s="4" t="s">
        <v>19</v>
      </c>
      <c r="T21" s="4">
        <v>30</v>
      </c>
      <c r="U21" s="4">
        <v>15</v>
      </c>
    </row>
    <row r="22" spans="1:21" x14ac:dyDescent="0.25">
      <c r="A22" s="4">
        <v>10</v>
      </c>
      <c r="B22" s="4">
        <v>21</v>
      </c>
      <c r="C22" s="4">
        <v>58</v>
      </c>
      <c r="D22" s="4">
        <v>10</v>
      </c>
      <c r="E22" s="4">
        <v>22</v>
      </c>
      <c r="F22" s="4">
        <v>44</v>
      </c>
      <c r="G22" s="4">
        <v>824238334</v>
      </c>
      <c r="H22" s="5">
        <f t="shared" si="0"/>
        <v>0.43192129629629633</v>
      </c>
      <c r="I22" s="5">
        <f t="shared" si="1"/>
        <v>0.43245370370370373</v>
      </c>
      <c r="J22" s="5">
        <f t="shared" si="2"/>
        <v>5.3240740740739811E-4</v>
      </c>
      <c r="K22" s="4">
        <f t="shared" si="3"/>
        <v>0</v>
      </c>
      <c r="L22" s="4">
        <f t="shared" si="4"/>
        <v>46</v>
      </c>
      <c r="M22" s="4">
        <f t="shared" si="5"/>
        <v>46</v>
      </c>
      <c r="N22" s="4">
        <f t="shared" si="6"/>
        <v>1</v>
      </c>
      <c r="O22" s="4" t="str">
        <f t="shared" si="7"/>
        <v>csúcsidő</v>
      </c>
      <c r="P22" s="4" t="str">
        <f t="shared" si="8"/>
        <v>vezetékes</v>
      </c>
      <c r="Q22" s="4">
        <f t="shared" si="9"/>
        <v>30</v>
      </c>
    </row>
    <row r="23" spans="1:21" x14ac:dyDescent="0.25">
      <c r="A23" s="4">
        <v>10</v>
      </c>
      <c r="B23" s="4">
        <v>26</v>
      </c>
      <c r="C23" s="4">
        <v>43</v>
      </c>
      <c r="D23" s="4">
        <v>10</v>
      </c>
      <c r="E23" s="4">
        <v>28</v>
      </c>
      <c r="F23" s="4">
        <v>31</v>
      </c>
      <c r="G23" s="4">
        <v>397618418</v>
      </c>
      <c r="H23" s="5">
        <f t="shared" si="0"/>
        <v>0.4352199074074074</v>
      </c>
      <c r="I23" s="5">
        <f t="shared" si="1"/>
        <v>0.43646990740740743</v>
      </c>
      <c r="J23" s="5">
        <f t="shared" si="2"/>
        <v>1.2500000000000289E-3</v>
      </c>
      <c r="K23" s="4">
        <f t="shared" si="3"/>
        <v>60</v>
      </c>
      <c r="L23" s="4">
        <f t="shared" si="4"/>
        <v>48</v>
      </c>
      <c r="M23" s="4">
        <f t="shared" si="5"/>
        <v>108</v>
      </c>
      <c r="N23" s="4">
        <f t="shared" si="6"/>
        <v>2</v>
      </c>
      <c r="O23" s="4" t="str">
        <f t="shared" si="7"/>
        <v>csúcsidő</v>
      </c>
      <c r="P23" s="4" t="str">
        <f t="shared" si="8"/>
        <v>mobil</v>
      </c>
      <c r="Q23" s="4">
        <f t="shared" si="9"/>
        <v>138.35</v>
      </c>
    </row>
    <row r="24" spans="1:21" x14ac:dyDescent="0.25">
      <c r="A24" s="4">
        <v>10</v>
      </c>
      <c r="B24" s="4">
        <v>31</v>
      </c>
      <c r="C24" s="4">
        <v>18</v>
      </c>
      <c r="D24" s="4">
        <v>10</v>
      </c>
      <c r="E24" s="4">
        <v>34</v>
      </c>
      <c r="F24" s="4">
        <v>45</v>
      </c>
      <c r="G24" s="4">
        <v>267505842</v>
      </c>
      <c r="H24" s="5">
        <f t="shared" si="0"/>
        <v>0.43840277777777775</v>
      </c>
      <c r="I24" s="5">
        <f t="shared" si="1"/>
        <v>0.44079861111111113</v>
      </c>
      <c r="J24" s="5">
        <f t="shared" si="2"/>
        <v>2.3958333333333748E-3</v>
      </c>
      <c r="K24" s="4">
        <f t="shared" si="3"/>
        <v>180</v>
      </c>
      <c r="L24" s="4">
        <f t="shared" si="4"/>
        <v>27</v>
      </c>
      <c r="M24" s="4">
        <f t="shared" si="5"/>
        <v>207</v>
      </c>
      <c r="N24" s="4">
        <f t="shared" si="6"/>
        <v>4</v>
      </c>
      <c r="O24" s="4" t="str">
        <f t="shared" si="7"/>
        <v>csúcsidő</v>
      </c>
      <c r="P24" s="4" t="str">
        <f t="shared" si="8"/>
        <v>vezetékes</v>
      </c>
      <c r="Q24" s="4">
        <f t="shared" si="9"/>
        <v>120</v>
      </c>
      <c r="S24" s="11" t="s">
        <v>25</v>
      </c>
      <c r="T24" s="11"/>
      <c r="U24" s="11"/>
    </row>
    <row r="25" spans="1:21" x14ac:dyDescent="0.25">
      <c r="A25" s="4">
        <v>10</v>
      </c>
      <c r="B25" s="4">
        <v>36</v>
      </c>
      <c r="C25" s="4">
        <v>0</v>
      </c>
      <c r="D25" s="4">
        <v>10</v>
      </c>
      <c r="E25" s="4">
        <v>38</v>
      </c>
      <c r="F25" s="4">
        <v>0</v>
      </c>
      <c r="G25" s="4">
        <v>281685640</v>
      </c>
      <c r="H25" s="5">
        <f t="shared" si="0"/>
        <v>0.44166666666666665</v>
      </c>
      <c r="I25" s="5">
        <f t="shared" si="1"/>
        <v>0.44305555555555554</v>
      </c>
      <c r="J25" s="5">
        <f t="shared" si="2"/>
        <v>1.388888888888884E-3</v>
      </c>
      <c r="K25" s="4">
        <f t="shared" si="3"/>
        <v>120</v>
      </c>
      <c r="L25" s="4">
        <f t="shared" si="4"/>
        <v>0</v>
      </c>
      <c r="M25" s="4">
        <f t="shared" si="5"/>
        <v>120</v>
      </c>
      <c r="N25" s="4">
        <f t="shared" si="6"/>
        <v>2</v>
      </c>
      <c r="O25" s="4" t="str">
        <f t="shared" si="7"/>
        <v>csúcsidő</v>
      </c>
      <c r="P25" s="4" t="str">
        <f t="shared" si="8"/>
        <v>vezetékes</v>
      </c>
      <c r="Q25" s="4">
        <f t="shared" si="9"/>
        <v>60</v>
      </c>
      <c r="S25" s="12">
        <f ca="1">SUMIF(O2:Q86,"csúcsidő",Q2:Q86)</f>
        <v>9708.9500000000025</v>
      </c>
      <c r="T25" s="12"/>
      <c r="U25" s="12"/>
    </row>
    <row r="26" spans="1:21" x14ac:dyDescent="0.25">
      <c r="A26" s="4">
        <v>10</v>
      </c>
      <c r="B26" s="4">
        <v>40</v>
      </c>
      <c r="C26" s="4">
        <v>56</v>
      </c>
      <c r="D26" s="4">
        <v>10</v>
      </c>
      <c r="E26" s="4">
        <v>45</v>
      </c>
      <c r="F26" s="4">
        <v>9</v>
      </c>
      <c r="G26" s="4">
        <v>212763810</v>
      </c>
      <c r="H26" s="5">
        <f t="shared" si="0"/>
        <v>0.4450925925925926</v>
      </c>
      <c r="I26" s="5">
        <f t="shared" si="1"/>
        <v>0.44802083333333331</v>
      </c>
      <c r="J26" s="5">
        <f t="shared" si="2"/>
        <v>2.9282407407407174E-3</v>
      </c>
      <c r="K26" s="4">
        <f t="shared" si="3"/>
        <v>240</v>
      </c>
      <c r="L26" s="4">
        <f t="shared" si="4"/>
        <v>13</v>
      </c>
      <c r="M26" s="4">
        <f t="shared" si="5"/>
        <v>253</v>
      </c>
      <c r="N26" s="4">
        <f t="shared" si="6"/>
        <v>5</v>
      </c>
      <c r="O26" s="4" t="str">
        <f t="shared" si="7"/>
        <v>csúcsidő</v>
      </c>
      <c r="P26" s="4" t="str">
        <f t="shared" si="8"/>
        <v>vezetékes</v>
      </c>
      <c r="Q26" s="4">
        <f t="shared" si="9"/>
        <v>150</v>
      </c>
    </row>
    <row r="27" spans="1:21" x14ac:dyDescent="0.25">
      <c r="A27" s="4">
        <v>10</v>
      </c>
      <c r="B27" s="4">
        <v>47</v>
      </c>
      <c r="C27" s="4">
        <v>29</v>
      </c>
      <c r="D27" s="4">
        <v>10</v>
      </c>
      <c r="E27" s="4">
        <v>49</v>
      </c>
      <c r="F27" s="4">
        <v>49</v>
      </c>
      <c r="G27" s="4">
        <v>281685640</v>
      </c>
      <c r="H27" s="5">
        <f t="shared" si="0"/>
        <v>0.4496412037037037</v>
      </c>
      <c r="I27" s="5">
        <f t="shared" si="1"/>
        <v>0.45126157407407402</v>
      </c>
      <c r="J27" s="5">
        <f t="shared" si="2"/>
        <v>1.6203703703703276E-3</v>
      </c>
      <c r="K27" s="4">
        <f t="shared" si="3"/>
        <v>120</v>
      </c>
      <c r="L27" s="4">
        <f t="shared" si="4"/>
        <v>20</v>
      </c>
      <c r="M27" s="4">
        <f t="shared" si="5"/>
        <v>140</v>
      </c>
      <c r="N27" s="4">
        <f t="shared" si="6"/>
        <v>3</v>
      </c>
      <c r="O27" s="4" t="str">
        <f t="shared" si="7"/>
        <v>csúcsidő</v>
      </c>
      <c r="P27" s="4" t="str">
        <f t="shared" si="8"/>
        <v>vezetékes</v>
      </c>
      <c r="Q27" s="4">
        <f t="shared" si="9"/>
        <v>90</v>
      </c>
    </row>
    <row r="28" spans="1:21" x14ac:dyDescent="0.25">
      <c r="A28" s="4">
        <v>10</v>
      </c>
      <c r="B28" s="4">
        <v>56</v>
      </c>
      <c r="C28" s="4">
        <v>12</v>
      </c>
      <c r="D28" s="4">
        <v>11</v>
      </c>
      <c r="E28" s="4">
        <v>0</v>
      </c>
      <c r="F28" s="4">
        <v>55</v>
      </c>
      <c r="G28" s="4">
        <v>392746060</v>
      </c>
      <c r="H28" s="5">
        <f t="shared" si="0"/>
        <v>0.45569444444444446</v>
      </c>
      <c r="I28" s="5">
        <f t="shared" si="1"/>
        <v>0.4589699074074074</v>
      </c>
      <c r="J28" s="5">
        <f t="shared" si="2"/>
        <v>3.2754629629629384E-3</v>
      </c>
      <c r="K28" s="4">
        <f t="shared" si="3"/>
        <v>240</v>
      </c>
      <c r="L28" s="4">
        <f t="shared" si="4"/>
        <v>43</v>
      </c>
      <c r="M28" s="4">
        <f t="shared" si="5"/>
        <v>283</v>
      </c>
      <c r="N28" s="4">
        <f t="shared" si="6"/>
        <v>5</v>
      </c>
      <c r="O28" s="4" t="str">
        <f t="shared" si="7"/>
        <v>csúcsidő</v>
      </c>
      <c r="P28" s="4" t="str">
        <f t="shared" si="8"/>
        <v>mobil</v>
      </c>
      <c r="Q28" s="4">
        <f t="shared" si="9"/>
        <v>345.875</v>
      </c>
    </row>
    <row r="29" spans="1:21" x14ac:dyDescent="0.25">
      <c r="A29" s="4">
        <v>11</v>
      </c>
      <c r="B29" s="4">
        <v>4</v>
      </c>
      <c r="C29" s="4">
        <v>43</v>
      </c>
      <c r="D29" s="4">
        <v>11</v>
      </c>
      <c r="E29" s="4">
        <v>7</v>
      </c>
      <c r="F29" s="4">
        <v>42</v>
      </c>
      <c r="G29" s="4">
        <v>716573357</v>
      </c>
      <c r="H29" s="5">
        <f t="shared" si="0"/>
        <v>0.46160879629629631</v>
      </c>
      <c r="I29" s="5">
        <f t="shared" si="1"/>
        <v>0.4636805555555556</v>
      </c>
      <c r="J29" s="5">
        <f t="shared" si="2"/>
        <v>2.0717592592592871E-3</v>
      </c>
      <c r="K29" s="4">
        <f t="shared" si="3"/>
        <v>120</v>
      </c>
      <c r="L29" s="4">
        <f t="shared" si="4"/>
        <v>59</v>
      </c>
      <c r="M29" s="4">
        <f t="shared" si="5"/>
        <v>179</v>
      </c>
      <c r="N29" s="4">
        <f t="shared" si="6"/>
        <v>3</v>
      </c>
      <c r="O29" s="4" t="str">
        <f t="shared" si="7"/>
        <v>csúcsidő</v>
      </c>
      <c r="P29" s="4" t="str">
        <f t="shared" si="8"/>
        <v>mobil</v>
      </c>
      <c r="Q29" s="4">
        <f t="shared" si="9"/>
        <v>207.52499999999998</v>
      </c>
    </row>
    <row r="30" spans="1:21" x14ac:dyDescent="0.25">
      <c r="A30" s="4">
        <v>11</v>
      </c>
      <c r="B30" s="4">
        <v>10</v>
      </c>
      <c r="C30" s="4">
        <v>37</v>
      </c>
      <c r="D30" s="4">
        <v>11</v>
      </c>
      <c r="E30" s="4">
        <v>16</v>
      </c>
      <c r="F30" s="4">
        <v>21</v>
      </c>
      <c r="G30" s="4">
        <v>392746060</v>
      </c>
      <c r="H30" s="5">
        <f t="shared" si="0"/>
        <v>0.46570601851851851</v>
      </c>
      <c r="I30" s="5">
        <f t="shared" si="1"/>
        <v>0.46968750000000004</v>
      </c>
      <c r="J30" s="5">
        <f t="shared" si="2"/>
        <v>3.9814814814815302E-3</v>
      </c>
      <c r="K30" s="4">
        <f t="shared" si="3"/>
        <v>300</v>
      </c>
      <c r="L30" s="4">
        <f t="shared" si="4"/>
        <v>44</v>
      </c>
      <c r="M30" s="4">
        <f t="shared" si="5"/>
        <v>344</v>
      </c>
      <c r="N30" s="4">
        <f t="shared" si="6"/>
        <v>6</v>
      </c>
      <c r="O30" s="4" t="str">
        <f t="shared" si="7"/>
        <v>csúcsidő</v>
      </c>
      <c r="P30" s="4" t="str">
        <f t="shared" si="8"/>
        <v>mobil</v>
      </c>
      <c r="Q30" s="4">
        <f t="shared" si="9"/>
        <v>415.04999999999995</v>
      </c>
    </row>
    <row r="31" spans="1:21" x14ac:dyDescent="0.25">
      <c r="A31" s="4">
        <v>11</v>
      </c>
      <c r="B31" s="4">
        <v>23</v>
      </c>
      <c r="C31" s="4">
        <v>2</v>
      </c>
      <c r="D31" s="4">
        <v>11</v>
      </c>
      <c r="E31" s="4">
        <v>23</v>
      </c>
      <c r="F31" s="4">
        <v>30</v>
      </c>
      <c r="G31" s="4">
        <v>716481028</v>
      </c>
      <c r="H31" s="5">
        <f t="shared" si="0"/>
        <v>0.47432870370370367</v>
      </c>
      <c r="I31" s="5">
        <f t="shared" si="1"/>
        <v>0.47465277777777781</v>
      </c>
      <c r="J31" s="5">
        <f t="shared" si="2"/>
        <v>3.2407407407414324E-4</v>
      </c>
      <c r="K31" s="4">
        <f t="shared" si="3"/>
        <v>0</v>
      </c>
      <c r="L31" s="4">
        <f t="shared" si="4"/>
        <v>28</v>
      </c>
      <c r="M31" s="4">
        <f t="shared" si="5"/>
        <v>28</v>
      </c>
      <c r="N31" s="4">
        <f t="shared" si="6"/>
        <v>1</v>
      </c>
      <c r="O31" s="4" t="str">
        <f t="shared" si="7"/>
        <v>csúcsidő</v>
      </c>
      <c r="P31" s="4" t="str">
        <f t="shared" si="8"/>
        <v>mobil</v>
      </c>
      <c r="Q31" s="4">
        <f t="shared" si="9"/>
        <v>69.174999999999997</v>
      </c>
    </row>
    <row r="32" spans="1:21" x14ac:dyDescent="0.25">
      <c r="A32" s="4">
        <v>11</v>
      </c>
      <c r="B32" s="4">
        <v>25</v>
      </c>
      <c r="C32" s="4">
        <v>43</v>
      </c>
      <c r="D32" s="4">
        <v>11</v>
      </c>
      <c r="E32" s="4">
        <v>29</v>
      </c>
      <c r="F32" s="4">
        <v>1</v>
      </c>
      <c r="G32" s="4">
        <v>796823702</v>
      </c>
      <c r="H32" s="5">
        <f t="shared" si="0"/>
        <v>0.47619212962962965</v>
      </c>
      <c r="I32" s="5">
        <f t="shared" si="1"/>
        <v>0.47848379629629628</v>
      </c>
      <c r="J32" s="5">
        <f t="shared" si="2"/>
        <v>2.2916666666666363E-3</v>
      </c>
      <c r="K32" s="4">
        <f t="shared" si="3"/>
        <v>180</v>
      </c>
      <c r="L32" s="4">
        <f t="shared" si="4"/>
        <v>18</v>
      </c>
      <c r="M32" s="4">
        <f t="shared" si="5"/>
        <v>198</v>
      </c>
      <c r="N32" s="4">
        <f t="shared" si="6"/>
        <v>4</v>
      </c>
      <c r="O32" s="4" t="str">
        <f t="shared" si="7"/>
        <v>csúcsidő</v>
      </c>
      <c r="P32" s="4" t="str">
        <f t="shared" si="8"/>
        <v>vezetékes</v>
      </c>
      <c r="Q32" s="4">
        <f t="shared" si="9"/>
        <v>120</v>
      </c>
    </row>
    <row r="33" spans="1:17" x14ac:dyDescent="0.25">
      <c r="A33" s="4">
        <v>11</v>
      </c>
      <c r="B33" s="4">
        <v>33</v>
      </c>
      <c r="C33" s="4">
        <v>48</v>
      </c>
      <c r="D33" s="4">
        <v>11</v>
      </c>
      <c r="E33" s="4">
        <v>34</v>
      </c>
      <c r="F33" s="4">
        <v>13</v>
      </c>
      <c r="G33" s="4">
        <v>394301623</v>
      </c>
      <c r="H33" s="5">
        <f t="shared" si="0"/>
        <v>0.48180555555555554</v>
      </c>
      <c r="I33" s="5">
        <f t="shared" si="1"/>
        <v>0.4820949074074074</v>
      </c>
      <c r="J33" s="5">
        <f t="shared" si="2"/>
        <v>2.8935185185186008E-4</v>
      </c>
      <c r="K33" s="4">
        <f t="shared" si="3"/>
        <v>0</v>
      </c>
      <c r="L33" s="4">
        <f t="shared" si="4"/>
        <v>25</v>
      </c>
      <c r="M33" s="4">
        <f t="shared" si="5"/>
        <v>25</v>
      </c>
      <c r="N33" s="4">
        <f t="shared" si="6"/>
        <v>1</v>
      </c>
      <c r="O33" s="4" t="str">
        <f t="shared" si="7"/>
        <v>csúcsidő</v>
      </c>
      <c r="P33" s="4" t="str">
        <f t="shared" si="8"/>
        <v>mobil</v>
      </c>
      <c r="Q33" s="4">
        <f t="shared" si="9"/>
        <v>69.174999999999997</v>
      </c>
    </row>
    <row r="34" spans="1:17" x14ac:dyDescent="0.25">
      <c r="A34" s="4">
        <v>11</v>
      </c>
      <c r="B34" s="4">
        <v>41</v>
      </c>
      <c r="C34" s="4">
        <v>29</v>
      </c>
      <c r="D34" s="4">
        <v>11</v>
      </c>
      <c r="E34" s="4">
        <v>43</v>
      </c>
      <c r="F34" s="4">
        <v>13</v>
      </c>
      <c r="G34" s="4">
        <v>361206275</v>
      </c>
      <c r="H34" s="5">
        <f t="shared" si="0"/>
        <v>0.48714120370370373</v>
      </c>
      <c r="I34" s="5">
        <f t="shared" si="1"/>
        <v>0.48834490740740738</v>
      </c>
      <c r="J34" s="5">
        <f t="shared" si="2"/>
        <v>1.2037037037036513E-3</v>
      </c>
      <c r="K34" s="4">
        <f t="shared" si="3"/>
        <v>60</v>
      </c>
      <c r="L34" s="4">
        <f t="shared" si="4"/>
        <v>44</v>
      </c>
      <c r="M34" s="4">
        <f t="shared" si="5"/>
        <v>104</v>
      </c>
      <c r="N34" s="4">
        <f t="shared" si="6"/>
        <v>2</v>
      </c>
      <c r="O34" s="4" t="str">
        <f t="shared" si="7"/>
        <v>csúcsidő</v>
      </c>
      <c r="P34" s="4" t="str">
        <f t="shared" si="8"/>
        <v>vezetékes</v>
      </c>
      <c r="Q34" s="4">
        <f t="shared" si="9"/>
        <v>60</v>
      </c>
    </row>
    <row r="35" spans="1:17" x14ac:dyDescent="0.25">
      <c r="A35" s="4">
        <v>11</v>
      </c>
      <c r="B35" s="4">
        <v>47</v>
      </c>
      <c r="C35" s="4">
        <v>3</v>
      </c>
      <c r="D35" s="4">
        <v>11</v>
      </c>
      <c r="E35" s="4">
        <v>51</v>
      </c>
      <c r="F35" s="4">
        <v>6</v>
      </c>
      <c r="G35" s="4">
        <v>716573357</v>
      </c>
      <c r="H35" s="5">
        <f t="shared" si="0"/>
        <v>0.49100694444444443</v>
      </c>
      <c r="I35" s="5">
        <f t="shared" si="1"/>
        <v>0.49381944444444442</v>
      </c>
      <c r="J35" s="5">
        <f t="shared" si="2"/>
        <v>2.8124999999999956E-3</v>
      </c>
      <c r="K35" s="4">
        <f t="shared" si="3"/>
        <v>240</v>
      </c>
      <c r="L35" s="4">
        <f t="shared" si="4"/>
        <v>3</v>
      </c>
      <c r="M35" s="4">
        <f t="shared" si="5"/>
        <v>243</v>
      </c>
      <c r="N35" s="4">
        <f t="shared" si="6"/>
        <v>5</v>
      </c>
      <c r="O35" s="4" t="str">
        <f t="shared" si="7"/>
        <v>csúcsidő</v>
      </c>
      <c r="P35" s="4" t="str">
        <f t="shared" si="8"/>
        <v>mobil</v>
      </c>
      <c r="Q35" s="4">
        <f t="shared" si="9"/>
        <v>345.875</v>
      </c>
    </row>
    <row r="36" spans="1:17" x14ac:dyDescent="0.25">
      <c r="A36" s="4">
        <v>11</v>
      </c>
      <c r="B36" s="4">
        <v>57</v>
      </c>
      <c r="C36" s="4">
        <v>31</v>
      </c>
      <c r="D36" s="4">
        <v>11</v>
      </c>
      <c r="E36" s="4">
        <v>59</v>
      </c>
      <c r="F36" s="4">
        <v>1</v>
      </c>
      <c r="G36" s="4">
        <v>431546527</v>
      </c>
      <c r="H36" s="5">
        <f t="shared" si="0"/>
        <v>0.49827546296296293</v>
      </c>
      <c r="I36" s="5">
        <f t="shared" si="1"/>
        <v>0.49931712962962965</v>
      </c>
      <c r="J36" s="5">
        <f t="shared" si="2"/>
        <v>1.0416666666667185E-3</v>
      </c>
      <c r="K36" s="4">
        <f t="shared" si="3"/>
        <v>60</v>
      </c>
      <c r="L36" s="4">
        <f t="shared" si="4"/>
        <v>30</v>
      </c>
      <c r="M36" s="4">
        <f t="shared" si="5"/>
        <v>90</v>
      </c>
      <c r="N36" s="4">
        <f t="shared" si="6"/>
        <v>2</v>
      </c>
      <c r="O36" s="4" t="str">
        <f t="shared" si="7"/>
        <v>csúcsidő</v>
      </c>
      <c r="P36" s="4" t="str">
        <f t="shared" si="8"/>
        <v>vezetékes</v>
      </c>
      <c r="Q36" s="4">
        <f t="shared" si="9"/>
        <v>60</v>
      </c>
    </row>
    <row r="37" spans="1:17" x14ac:dyDescent="0.25">
      <c r="A37" s="4">
        <v>12</v>
      </c>
      <c r="B37" s="4">
        <v>3</v>
      </c>
      <c r="C37" s="4">
        <v>47</v>
      </c>
      <c r="D37" s="4">
        <v>12</v>
      </c>
      <c r="E37" s="4">
        <v>5</v>
      </c>
      <c r="F37" s="4">
        <v>6</v>
      </c>
      <c r="G37" s="4">
        <v>394535174</v>
      </c>
      <c r="H37" s="5">
        <f t="shared" si="0"/>
        <v>0.50262731481481482</v>
      </c>
      <c r="I37" s="5">
        <f t="shared" si="1"/>
        <v>0.50354166666666667</v>
      </c>
      <c r="J37" s="5">
        <f t="shared" si="2"/>
        <v>9.1435185185184675E-4</v>
      </c>
      <c r="K37" s="4">
        <f t="shared" si="3"/>
        <v>60</v>
      </c>
      <c r="L37" s="4">
        <f t="shared" si="4"/>
        <v>19</v>
      </c>
      <c r="M37" s="4">
        <f t="shared" si="5"/>
        <v>79</v>
      </c>
      <c r="N37" s="4">
        <f t="shared" si="6"/>
        <v>2</v>
      </c>
      <c r="O37" s="4" t="str">
        <f t="shared" si="7"/>
        <v>csúcsidő</v>
      </c>
      <c r="P37" s="4" t="str">
        <f t="shared" si="8"/>
        <v>mobil</v>
      </c>
      <c r="Q37" s="4">
        <f t="shared" si="9"/>
        <v>138.35</v>
      </c>
    </row>
    <row r="38" spans="1:17" x14ac:dyDescent="0.25">
      <c r="A38" s="4">
        <v>12</v>
      </c>
      <c r="B38" s="4">
        <v>32</v>
      </c>
      <c r="C38" s="4">
        <v>26</v>
      </c>
      <c r="D38" s="4">
        <v>12</v>
      </c>
      <c r="E38" s="4">
        <v>33</v>
      </c>
      <c r="F38" s="4">
        <v>30</v>
      </c>
      <c r="G38" s="4">
        <v>138100078</v>
      </c>
      <c r="H38" s="5">
        <f t="shared" si="0"/>
        <v>0.52252314814814815</v>
      </c>
      <c r="I38" s="5">
        <f t="shared" si="1"/>
        <v>0.52326388888888886</v>
      </c>
      <c r="J38" s="5">
        <f t="shared" si="2"/>
        <v>7.407407407407085E-4</v>
      </c>
      <c r="K38" s="4">
        <f t="shared" si="3"/>
        <v>60</v>
      </c>
      <c r="L38" s="4">
        <f t="shared" si="4"/>
        <v>4</v>
      </c>
      <c r="M38" s="4">
        <f t="shared" si="5"/>
        <v>64</v>
      </c>
      <c r="N38" s="4">
        <f t="shared" si="6"/>
        <v>2</v>
      </c>
      <c r="O38" s="4" t="str">
        <f t="shared" si="7"/>
        <v>csúcsidő</v>
      </c>
      <c r="P38" s="4" t="str">
        <f t="shared" si="8"/>
        <v>vezetékes</v>
      </c>
      <c r="Q38" s="4">
        <f t="shared" si="9"/>
        <v>60</v>
      </c>
    </row>
    <row r="39" spans="1:17" x14ac:dyDescent="0.25">
      <c r="A39" s="4">
        <v>12</v>
      </c>
      <c r="B39" s="4">
        <v>38</v>
      </c>
      <c r="C39" s="4">
        <v>57</v>
      </c>
      <c r="D39" s="4">
        <v>12</v>
      </c>
      <c r="E39" s="4">
        <v>39</v>
      </c>
      <c r="F39" s="4">
        <v>52</v>
      </c>
      <c r="G39" s="4">
        <v>281685640</v>
      </c>
      <c r="H39" s="5">
        <f t="shared" si="0"/>
        <v>0.52704861111111112</v>
      </c>
      <c r="I39" s="5">
        <f t="shared" si="1"/>
        <v>0.52768518518518526</v>
      </c>
      <c r="J39" s="5">
        <f t="shared" si="2"/>
        <v>6.3657407407413658E-4</v>
      </c>
      <c r="K39" s="4">
        <f t="shared" si="3"/>
        <v>0</v>
      </c>
      <c r="L39" s="4">
        <f t="shared" si="4"/>
        <v>55</v>
      </c>
      <c r="M39" s="4">
        <f t="shared" si="5"/>
        <v>55</v>
      </c>
      <c r="N39" s="4">
        <f t="shared" si="6"/>
        <v>1</v>
      </c>
      <c r="O39" s="4" t="str">
        <f t="shared" si="7"/>
        <v>csúcsidő</v>
      </c>
      <c r="P39" s="4" t="str">
        <f t="shared" si="8"/>
        <v>vezetékes</v>
      </c>
      <c r="Q39" s="4">
        <f t="shared" si="9"/>
        <v>30</v>
      </c>
    </row>
    <row r="40" spans="1:17" x14ac:dyDescent="0.25">
      <c r="A40" s="4">
        <v>12</v>
      </c>
      <c r="B40" s="4">
        <v>47</v>
      </c>
      <c r="C40" s="4">
        <v>4</v>
      </c>
      <c r="D40" s="4">
        <v>12</v>
      </c>
      <c r="E40" s="4">
        <v>52</v>
      </c>
      <c r="F40" s="4">
        <v>37</v>
      </c>
      <c r="G40" s="4">
        <v>565866886</v>
      </c>
      <c r="H40" s="5">
        <f t="shared" si="0"/>
        <v>0.53268518518518515</v>
      </c>
      <c r="I40" s="5">
        <f t="shared" si="1"/>
        <v>0.53653935185185186</v>
      </c>
      <c r="J40" s="5">
        <f t="shared" si="2"/>
        <v>3.854166666666714E-3</v>
      </c>
      <c r="K40" s="4">
        <f t="shared" si="3"/>
        <v>300</v>
      </c>
      <c r="L40" s="4">
        <f t="shared" si="4"/>
        <v>33</v>
      </c>
      <c r="M40" s="4">
        <f t="shared" si="5"/>
        <v>333</v>
      </c>
      <c r="N40" s="4">
        <f t="shared" si="6"/>
        <v>6</v>
      </c>
      <c r="O40" s="4" t="str">
        <f t="shared" si="7"/>
        <v>csúcsidő</v>
      </c>
      <c r="P40" s="4" t="str">
        <f t="shared" si="8"/>
        <v>vezetékes</v>
      </c>
      <c r="Q40" s="4">
        <f t="shared" si="9"/>
        <v>180</v>
      </c>
    </row>
    <row r="41" spans="1:17" x14ac:dyDescent="0.25">
      <c r="A41" s="4">
        <v>12</v>
      </c>
      <c r="B41" s="4">
        <v>59</v>
      </c>
      <c r="C41" s="4">
        <v>25</v>
      </c>
      <c r="D41" s="4">
        <v>13</v>
      </c>
      <c r="E41" s="4">
        <v>2</v>
      </c>
      <c r="F41" s="4">
        <v>25</v>
      </c>
      <c r="G41" s="4">
        <v>113207278</v>
      </c>
      <c r="H41" s="5">
        <f t="shared" si="0"/>
        <v>0.54126157407407405</v>
      </c>
      <c r="I41" s="5">
        <f t="shared" si="1"/>
        <v>0.54334490740740737</v>
      </c>
      <c r="J41" s="5">
        <f t="shared" si="2"/>
        <v>2.0833333333333259E-3</v>
      </c>
      <c r="K41" s="4">
        <f t="shared" si="3"/>
        <v>180</v>
      </c>
      <c r="L41" s="4">
        <f t="shared" si="4"/>
        <v>0</v>
      </c>
      <c r="M41" s="4">
        <f t="shared" si="5"/>
        <v>180</v>
      </c>
      <c r="N41" s="4">
        <f t="shared" si="6"/>
        <v>3</v>
      </c>
      <c r="O41" s="4" t="str">
        <f t="shared" si="7"/>
        <v>csúcsidő</v>
      </c>
      <c r="P41" s="4" t="str">
        <f t="shared" si="8"/>
        <v>vezetékes</v>
      </c>
      <c r="Q41" s="4">
        <f t="shared" si="9"/>
        <v>90</v>
      </c>
    </row>
    <row r="42" spans="1:17" x14ac:dyDescent="0.25">
      <c r="A42" s="4">
        <v>13</v>
      </c>
      <c r="B42" s="4">
        <v>8</v>
      </c>
      <c r="C42" s="4">
        <v>50</v>
      </c>
      <c r="D42" s="4">
        <v>13</v>
      </c>
      <c r="E42" s="4">
        <v>11</v>
      </c>
      <c r="F42" s="4">
        <v>46</v>
      </c>
      <c r="G42" s="4">
        <v>281685640</v>
      </c>
      <c r="H42" s="5">
        <f t="shared" si="0"/>
        <v>0.54780092592592589</v>
      </c>
      <c r="I42" s="5">
        <f t="shared" si="1"/>
        <v>0.54983796296296295</v>
      </c>
      <c r="J42" s="5">
        <f t="shared" si="2"/>
        <v>2.0370370370370594E-3</v>
      </c>
      <c r="K42" s="4">
        <f t="shared" si="3"/>
        <v>120</v>
      </c>
      <c r="L42" s="4">
        <f t="shared" si="4"/>
        <v>56</v>
      </c>
      <c r="M42" s="4">
        <f t="shared" si="5"/>
        <v>176</v>
      </c>
      <c r="N42" s="4">
        <f t="shared" si="6"/>
        <v>3</v>
      </c>
      <c r="O42" s="4" t="str">
        <f t="shared" si="7"/>
        <v>csúcsidő</v>
      </c>
      <c r="P42" s="4" t="str">
        <f t="shared" si="8"/>
        <v>vezetékes</v>
      </c>
      <c r="Q42" s="4">
        <f t="shared" si="9"/>
        <v>90</v>
      </c>
    </row>
    <row r="43" spans="1:17" x14ac:dyDescent="0.25">
      <c r="A43" s="4">
        <v>13</v>
      </c>
      <c r="B43" s="4">
        <v>16</v>
      </c>
      <c r="C43" s="4">
        <v>28</v>
      </c>
      <c r="D43" s="4">
        <v>13</v>
      </c>
      <c r="E43" s="4">
        <v>19</v>
      </c>
      <c r="F43" s="4">
        <v>29</v>
      </c>
      <c r="G43" s="4">
        <v>375480805</v>
      </c>
      <c r="H43" s="5">
        <f t="shared" si="0"/>
        <v>0.5531018518518519</v>
      </c>
      <c r="I43" s="5">
        <f t="shared" si="1"/>
        <v>0.55519675925925926</v>
      </c>
      <c r="J43" s="5">
        <f t="shared" si="2"/>
        <v>2.0949074074073648E-3</v>
      </c>
      <c r="K43" s="4">
        <f t="shared" si="3"/>
        <v>180</v>
      </c>
      <c r="L43" s="4">
        <f t="shared" si="4"/>
        <v>1</v>
      </c>
      <c r="M43" s="4">
        <f t="shared" si="5"/>
        <v>181</v>
      </c>
      <c r="N43" s="4">
        <f t="shared" si="6"/>
        <v>4</v>
      </c>
      <c r="O43" s="4" t="str">
        <f t="shared" si="7"/>
        <v>csúcsidő</v>
      </c>
      <c r="P43" s="4" t="str">
        <f t="shared" si="8"/>
        <v>vezetékes</v>
      </c>
      <c r="Q43" s="4">
        <f t="shared" si="9"/>
        <v>120</v>
      </c>
    </row>
    <row r="44" spans="1:17" x14ac:dyDescent="0.25">
      <c r="A44" s="4">
        <v>13</v>
      </c>
      <c r="B44" s="4">
        <v>23</v>
      </c>
      <c r="C44" s="4">
        <v>49</v>
      </c>
      <c r="D44" s="4">
        <v>13</v>
      </c>
      <c r="E44" s="4">
        <v>25</v>
      </c>
      <c r="F44" s="4">
        <v>54</v>
      </c>
      <c r="G44" s="4">
        <v>565758448</v>
      </c>
      <c r="H44" s="5">
        <f t="shared" si="0"/>
        <v>0.55820601851851859</v>
      </c>
      <c r="I44" s="5">
        <f t="shared" si="1"/>
        <v>0.55965277777777778</v>
      </c>
      <c r="J44" s="5">
        <f t="shared" si="2"/>
        <v>1.4467592592591894E-3</v>
      </c>
      <c r="K44" s="4">
        <f t="shared" si="3"/>
        <v>120</v>
      </c>
      <c r="L44" s="4">
        <f t="shared" si="4"/>
        <v>5</v>
      </c>
      <c r="M44" s="4">
        <f t="shared" si="5"/>
        <v>125</v>
      </c>
      <c r="N44" s="4">
        <f t="shared" si="6"/>
        <v>3</v>
      </c>
      <c r="O44" s="4" t="str">
        <f t="shared" si="7"/>
        <v>csúcsidő</v>
      </c>
      <c r="P44" s="4" t="str">
        <f t="shared" si="8"/>
        <v>vezetékes</v>
      </c>
      <c r="Q44" s="4">
        <f t="shared" si="9"/>
        <v>90</v>
      </c>
    </row>
    <row r="45" spans="1:17" x14ac:dyDescent="0.25">
      <c r="A45" s="4">
        <v>13</v>
      </c>
      <c r="B45" s="4">
        <v>31</v>
      </c>
      <c r="C45" s="4">
        <v>17</v>
      </c>
      <c r="D45" s="4">
        <v>13</v>
      </c>
      <c r="E45" s="4">
        <v>32</v>
      </c>
      <c r="F45" s="4">
        <v>30</v>
      </c>
      <c r="G45" s="4">
        <v>714346720</v>
      </c>
      <c r="H45" s="5">
        <f t="shared" si="0"/>
        <v>0.56339120370370377</v>
      </c>
      <c r="I45" s="5">
        <f t="shared" si="1"/>
        <v>0.56423611111111105</v>
      </c>
      <c r="J45" s="5">
        <f t="shared" si="2"/>
        <v>8.4490740740728043E-4</v>
      </c>
      <c r="K45" s="4">
        <f t="shared" si="3"/>
        <v>60</v>
      </c>
      <c r="L45" s="4">
        <f t="shared" si="4"/>
        <v>13</v>
      </c>
      <c r="M45" s="4">
        <f t="shared" si="5"/>
        <v>73</v>
      </c>
      <c r="N45" s="4">
        <f t="shared" si="6"/>
        <v>2</v>
      </c>
      <c r="O45" s="4" t="str">
        <f t="shared" si="7"/>
        <v>csúcsidő</v>
      </c>
      <c r="P45" s="4" t="str">
        <f t="shared" si="8"/>
        <v>mobil</v>
      </c>
      <c r="Q45" s="4">
        <f t="shared" si="9"/>
        <v>138.35</v>
      </c>
    </row>
    <row r="46" spans="1:17" x14ac:dyDescent="0.25">
      <c r="A46" s="4">
        <v>13</v>
      </c>
      <c r="B46" s="4">
        <v>34</v>
      </c>
      <c r="C46" s="4">
        <v>48</v>
      </c>
      <c r="D46" s="4">
        <v>13</v>
      </c>
      <c r="E46" s="4">
        <v>37</v>
      </c>
      <c r="F46" s="4">
        <v>22</v>
      </c>
      <c r="G46" s="4">
        <v>716573357</v>
      </c>
      <c r="H46" s="5">
        <f t="shared" si="0"/>
        <v>0.5658333333333333</v>
      </c>
      <c r="I46" s="5">
        <f t="shared" si="1"/>
        <v>0.56761574074074073</v>
      </c>
      <c r="J46" s="5">
        <f t="shared" si="2"/>
        <v>1.782407407407427E-3</v>
      </c>
      <c r="K46" s="4">
        <f t="shared" si="3"/>
        <v>120</v>
      </c>
      <c r="L46" s="4">
        <f t="shared" si="4"/>
        <v>34</v>
      </c>
      <c r="M46" s="4">
        <f t="shared" si="5"/>
        <v>154</v>
      </c>
      <c r="N46" s="4">
        <f t="shared" si="6"/>
        <v>3</v>
      </c>
      <c r="O46" s="4" t="str">
        <f t="shared" si="7"/>
        <v>csúcsidő</v>
      </c>
      <c r="P46" s="4" t="str">
        <f t="shared" si="8"/>
        <v>mobil</v>
      </c>
      <c r="Q46" s="4">
        <f t="shared" si="9"/>
        <v>207.52499999999998</v>
      </c>
    </row>
    <row r="47" spans="1:17" x14ac:dyDescent="0.25">
      <c r="A47" s="4">
        <v>13</v>
      </c>
      <c r="B47" s="4">
        <v>42</v>
      </c>
      <c r="C47" s="4">
        <v>46</v>
      </c>
      <c r="D47" s="4">
        <v>13</v>
      </c>
      <c r="E47" s="4">
        <v>44</v>
      </c>
      <c r="F47" s="4">
        <v>53</v>
      </c>
      <c r="G47" s="4">
        <v>715704877</v>
      </c>
      <c r="H47" s="5">
        <f t="shared" si="0"/>
        <v>0.57136574074074076</v>
      </c>
      <c r="I47" s="5">
        <f t="shared" si="1"/>
        <v>0.57283564814814814</v>
      </c>
      <c r="J47" s="5">
        <f t="shared" si="2"/>
        <v>1.4699074074073781E-3</v>
      </c>
      <c r="K47" s="4">
        <f t="shared" si="3"/>
        <v>120</v>
      </c>
      <c r="L47" s="4">
        <f t="shared" si="4"/>
        <v>7</v>
      </c>
      <c r="M47" s="4">
        <f t="shared" si="5"/>
        <v>127</v>
      </c>
      <c r="N47" s="4">
        <f t="shared" si="6"/>
        <v>3</v>
      </c>
      <c r="O47" s="4" t="str">
        <f t="shared" si="7"/>
        <v>csúcsidő</v>
      </c>
      <c r="P47" s="4" t="str">
        <f t="shared" si="8"/>
        <v>mobil</v>
      </c>
      <c r="Q47" s="4">
        <f t="shared" si="9"/>
        <v>207.52499999999998</v>
      </c>
    </row>
    <row r="48" spans="1:17" x14ac:dyDescent="0.25">
      <c r="A48" s="4">
        <v>13</v>
      </c>
      <c r="B48" s="4">
        <v>52</v>
      </c>
      <c r="C48" s="4">
        <v>11</v>
      </c>
      <c r="D48" s="4">
        <v>13</v>
      </c>
      <c r="E48" s="4">
        <v>53</v>
      </c>
      <c r="F48" s="4">
        <v>27</v>
      </c>
      <c r="G48" s="4">
        <v>881157107</v>
      </c>
      <c r="H48" s="5">
        <f t="shared" si="0"/>
        <v>0.5779050925925926</v>
      </c>
      <c r="I48" s="5">
        <f t="shared" si="1"/>
        <v>0.57878472222222221</v>
      </c>
      <c r="J48" s="5">
        <f t="shared" si="2"/>
        <v>8.796296296296191E-4</v>
      </c>
      <c r="K48" s="4">
        <f t="shared" si="3"/>
        <v>60</v>
      </c>
      <c r="L48" s="4">
        <f t="shared" si="4"/>
        <v>16</v>
      </c>
      <c r="M48" s="4">
        <f t="shared" si="5"/>
        <v>76</v>
      </c>
      <c r="N48" s="4">
        <f t="shared" si="6"/>
        <v>2</v>
      </c>
      <c r="O48" s="4" t="str">
        <f t="shared" si="7"/>
        <v>csúcsidő</v>
      </c>
      <c r="P48" s="4" t="str">
        <f t="shared" si="8"/>
        <v>vezetékes</v>
      </c>
      <c r="Q48" s="4">
        <f t="shared" si="9"/>
        <v>60</v>
      </c>
    </row>
    <row r="49" spans="1:17" x14ac:dyDescent="0.25">
      <c r="A49" s="4">
        <v>13</v>
      </c>
      <c r="B49" s="4">
        <v>58</v>
      </c>
      <c r="C49" s="4">
        <v>27</v>
      </c>
      <c r="D49" s="4">
        <v>14</v>
      </c>
      <c r="E49" s="4">
        <v>3</v>
      </c>
      <c r="F49" s="4">
        <v>44</v>
      </c>
      <c r="G49" s="4">
        <v>473177057</v>
      </c>
      <c r="H49" s="5">
        <f t="shared" si="0"/>
        <v>0.58225694444444442</v>
      </c>
      <c r="I49" s="5">
        <f t="shared" si="1"/>
        <v>0.58592592592592596</v>
      </c>
      <c r="J49" s="5">
        <f t="shared" si="2"/>
        <v>3.6689814814815369E-3</v>
      </c>
      <c r="K49" s="4">
        <f t="shared" si="3"/>
        <v>300</v>
      </c>
      <c r="L49" s="4">
        <f t="shared" si="4"/>
        <v>17</v>
      </c>
      <c r="M49" s="4">
        <f t="shared" si="5"/>
        <v>317</v>
      </c>
      <c r="N49" s="4">
        <f t="shared" si="6"/>
        <v>6</v>
      </c>
      <c r="O49" s="4" t="str">
        <f t="shared" si="7"/>
        <v>csúcsidő</v>
      </c>
      <c r="P49" s="4" t="str">
        <f t="shared" si="8"/>
        <v>vezetékes</v>
      </c>
      <c r="Q49" s="4">
        <f t="shared" si="9"/>
        <v>180</v>
      </c>
    </row>
    <row r="50" spans="1:17" x14ac:dyDescent="0.25">
      <c r="A50" s="4">
        <v>14</v>
      </c>
      <c r="B50" s="4">
        <v>10</v>
      </c>
      <c r="C50" s="4">
        <v>22</v>
      </c>
      <c r="D50" s="4">
        <v>14</v>
      </c>
      <c r="E50" s="4">
        <v>11</v>
      </c>
      <c r="F50" s="4">
        <v>17</v>
      </c>
      <c r="G50" s="4">
        <v>714346720</v>
      </c>
      <c r="H50" s="5">
        <f t="shared" si="0"/>
        <v>0.59053240740740742</v>
      </c>
      <c r="I50" s="5">
        <f t="shared" si="1"/>
        <v>0.59116898148148145</v>
      </c>
      <c r="J50" s="5">
        <f t="shared" si="2"/>
        <v>6.3657407407402555E-4</v>
      </c>
      <c r="K50" s="4">
        <f t="shared" si="3"/>
        <v>0</v>
      </c>
      <c r="L50" s="4">
        <f t="shared" si="4"/>
        <v>55</v>
      </c>
      <c r="M50" s="4">
        <f t="shared" si="5"/>
        <v>55</v>
      </c>
      <c r="N50" s="4">
        <f t="shared" si="6"/>
        <v>1</v>
      </c>
      <c r="O50" s="4" t="str">
        <f t="shared" si="7"/>
        <v>csúcsidő</v>
      </c>
      <c r="P50" s="4" t="str">
        <f t="shared" si="8"/>
        <v>mobil</v>
      </c>
      <c r="Q50" s="4">
        <f t="shared" si="9"/>
        <v>69.174999999999997</v>
      </c>
    </row>
    <row r="51" spans="1:17" x14ac:dyDescent="0.25">
      <c r="A51" s="4">
        <v>14</v>
      </c>
      <c r="B51" s="4">
        <v>19</v>
      </c>
      <c r="C51" s="4">
        <v>12</v>
      </c>
      <c r="D51" s="4">
        <v>14</v>
      </c>
      <c r="E51" s="4">
        <v>24</v>
      </c>
      <c r="F51" s="4">
        <v>25</v>
      </c>
      <c r="G51" s="4">
        <v>412410573</v>
      </c>
      <c r="H51" s="5">
        <f t="shared" si="0"/>
        <v>0.59666666666666668</v>
      </c>
      <c r="I51" s="5">
        <f t="shared" si="1"/>
        <v>0.60028935185185184</v>
      </c>
      <c r="J51" s="5">
        <f t="shared" si="2"/>
        <v>3.6226851851851594E-3</v>
      </c>
      <c r="K51" s="4">
        <f t="shared" si="3"/>
        <v>300</v>
      </c>
      <c r="L51" s="4">
        <f t="shared" si="4"/>
        <v>13</v>
      </c>
      <c r="M51" s="4">
        <f t="shared" si="5"/>
        <v>313</v>
      </c>
      <c r="N51" s="4">
        <f t="shared" si="6"/>
        <v>6</v>
      </c>
      <c r="O51" s="4" t="str">
        <f t="shared" si="7"/>
        <v>csúcsidő</v>
      </c>
      <c r="P51" s="4" t="str">
        <f t="shared" si="8"/>
        <v>mobil</v>
      </c>
      <c r="Q51" s="4">
        <f t="shared" si="9"/>
        <v>415.04999999999995</v>
      </c>
    </row>
    <row r="52" spans="1:17" x14ac:dyDescent="0.25">
      <c r="A52" s="4">
        <v>14</v>
      </c>
      <c r="B52" s="4">
        <v>27</v>
      </c>
      <c r="C52" s="4">
        <v>19</v>
      </c>
      <c r="D52" s="4">
        <v>14</v>
      </c>
      <c r="E52" s="4">
        <v>31</v>
      </c>
      <c r="F52" s="4">
        <v>26</v>
      </c>
      <c r="G52" s="4">
        <v>478630720</v>
      </c>
      <c r="H52" s="5">
        <f t="shared" si="0"/>
        <v>0.60230324074074071</v>
      </c>
      <c r="I52" s="5">
        <f t="shared" si="1"/>
        <v>0.60516203703703708</v>
      </c>
      <c r="J52" s="5">
        <f t="shared" si="2"/>
        <v>2.8587962962963731E-3</v>
      </c>
      <c r="K52" s="4">
        <f t="shared" si="3"/>
        <v>240</v>
      </c>
      <c r="L52" s="4">
        <f t="shared" si="4"/>
        <v>7</v>
      </c>
      <c r="M52" s="4">
        <f t="shared" si="5"/>
        <v>247</v>
      </c>
      <c r="N52" s="4">
        <f t="shared" si="6"/>
        <v>5</v>
      </c>
      <c r="O52" s="4" t="str">
        <f t="shared" si="7"/>
        <v>csúcsidő</v>
      </c>
      <c r="P52" s="4" t="str">
        <f t="shared" si="8"/>
        <v>vezetékes</v>
      </c>
      <c r="Q52" s="4">
        <f t="shared" si="9"/>
        <v>150</v>
      </c>
    </row>
    <row r="53" spans="1:17" x14ac:dyDescent="0.25">
      <c r="A53" s="4">
        <v>14</v>
      </c>
      <c r="B53" s="4">
        <v>36</v>
      </c>
      <c r="C53" s="4">
        <v>12</v>
      </c>
      <c r="D53" s="4">
        <v>14</v>
      </c>
      <c r="E53" s="4">
        <v>40</v>
      </c>
      <c r="F53" s="4">
        <v>45</v>
      </c>
      <c r="G53" s="4">
        <v>867323353</v>
      </c>
      <c r="H53" s="5">
        <f t="shared" si="0"/>
        <v>0.60847222222222219</v>
      </c>
      <c r="I53" s="5">
        <f t="shared" si="1"/>
        <v>0.61163194444444446</v>
      </c>
      <c r="J53" s="5">
        <f t="shared" si="2"/>
        <v>3.1597222222222721E-3</v>
      </c>
      <c r="K53" s="4">
        <f t="shared" si="3"/>
        <v>240</v>
      </c>
      <c r="L53" s="4">
        <f t="shared" si="4"/>
        <v>33</v>
      </c>
      <c r="M53" s="4">
        <f t="shared" si="5"/>
        <v>273</v>
      </c>
      <c r="N53" s="4">
        <f t="shared" si="6"/>
        <v>5</v>
      </c>
      <c r="O53" s="4" t="str">
        <f t="shared" si="7"/>
        <v>csúcsidő</v>
      </c>
      <c r="P53" s="4" t="str">
        <f t="shared" si="8"/>
        <v>vezetékes</v>
      </c>
      <c r="Q53" s="4">
        <f t="shared" si="9"/>
        <v>150</v>
      </c>
    </row>
    <row r="54" spans="1:17" x14ac:dyDescent="0.25">
      <c r="A54" s="4">
        <v>14</v>
      </c>
      <c r="B54" s="4">
        <v>46</v>
      </c>
      <c r="C54" s="4">
        <v>34</v>
      </c>
      <c r="D54" s="4">
        <v>14</v>
      </c>
      <c r="E54" s="4">
        <v>47</v>
      </c>
      <c r="F54" s="4">
        <v>23</v>
      </c>
      <c r="G54" s="4">
        <v>767445223</v>
      </c>
      <c r="H54" s="5">
        <f t="shared" si="0"/>
        <v>0.61567129629629636</v>
      </c>
      <c r="I54" s="5">
        <f t="shared" si="1"/>
        <v>0.61623842592592593</v>
      </c>
      <c r="J54" s="5">
        <f t="shared" si="2"/>
        <v>5.6712962962957025E-4</v>
      </c>
      <c r="K54" s="4">
        <f t="shared" si="3"/>
        <v>0</v>
      </c>
      <c r="L54" s="4">
        <f t="shared" si="4"/>
        <v>49</v>
      </c>
      <c r="M54" s="4">
        <f t="shared" si="5"/>
        <v>49</v>
      </c>
      <c r="N54" s="4">
        <f t="shared" si="6"/>
        <v>1</v>
      </c>
      <c r="O54" s="4" t="str">
        <f t="shared" si="7"/>
        <v>csúcsidő</v>
      </c>
      <c r="P54" s="4" t="str">
        <f t="shared" si="8"/>
        <v>vezetékes</v>
      </c>
      <c r="Q54" s="4">
        <f t="shared" si="9"/>
        <v>30</v>
      </c>
    </row>
    <row r="55" spans="1:17" x14ac:dyDescent="0.25">
      <c r="A55" s="4">
        <v>14</v>
      </c>
      <c r="B55" s="4">
        <v>52</v>
      </c>
      <c r="C55" s="4">
        <v>9</v>
      </c>
      <c r="D55" s="4">
        <v>14</v>
      </c>
      <c r="E55" s="4">
        <v>53</v>
      </c>
      <c r="F55" s="4">
        <v>3</v>
      </c>
      <c r="G55" s="4">
        <v>688861311</v>
      </c>
      <c r="H55" s="5">
        <f t="shared" si="0"/>
        <v>0.61954861111111115</v>
      </c>
      <c r="I55" s="5">
        <f t="shared" si="1"/>
        <v>0.62017361111111113</v>
      </c>
      <c r="J55" s="5">
        <f t="shared" si="2"/>
        <v>6.2499999999998668E-4</v>
      </c>
      <c r="K55" s="4">
        <f t="shared" si="3"/>
        <v>0</v>
      </c>
      <c r="L55" s="4">
        <f t="shared" si="4"/>
        <v>54</v>
      </c>
      <c r="M55" s="4">
        <f t="shared" si="5"/>
        <v>54</v>
      </c>
      <c r="N55" s="4">
        <f t="shared" si="6"/>
        <v>1</v>
      </c>
      <c r="O55" s="4" t="str">
        <f t="shared" si="7"/>
        <v>csúcsidő</v>
      </c>
      <c r="P55" s="4" t="str">
        <f t="shared" si="8"/>
        <v>vezetékes</v>
      </c>
      <c r="Q55" s="4">
        <f t="shared" si="9"/>
        <v>30</v>
      </c>
    </row>
    <row r="56" spans="1:17" x14ac:dyDescent="0.25">
      <c r="A56" s="4">
        <v>14</v>
      </c>
      <c r="B56" s="4">
        <v>57</v>
      </c>
      <c r="C56" s="4">
        <v>1</v>
      </c>
      <c r="D56" s="4">
        <v>15</v>
      </c>
      <c r="E56" s="4">
        <v>0</v>
      </c>
      <c r="F56" s="4">
        <v>22</v>
      </c>
      <c r="G56" s="4">
        <v>477337448</v>
      </c>
      <c r="H56" s="5">
        <f t="shared" si="0"/>
        <v>0.62292824074074071</v>
      </c>
      <c r="I56" s="5">
        <f t="shared" si="1"/>
        <v>0.62525462962962963</v>
      </c>
      <c r="J56" s="5">
        <f t="shared" si="2"/>
        <v>2.3263888888889195E-3</v>
      </c>
      <c r="K56" s="4">
        <f t="shared" si="3"/>
        <v>180</v>
      </c>
      <c r="L56" s="4">
        <f t="shared" si="4"/>
        <v>21</v>
      </c>
      <c r="M56" s="4">
        <f t="shared" si="5"/>
        <v>201</v>
      </c>
      <c r="N56" s="4">
        <f t="shared" si="6"/>
        <v>4</v>
      </c>
      <c r="O56" s="4" t="str">
        <f t="shared" si="7"/>
        <v>csúcsidő</v>
      </c>
      <c r="P56" s="4" t="str">
        <f t="shared" si="8"/>
        <v>vezetékes</v>
      </c>
      <c r="Q56" s="4">
        <f t="shared" si="9"/>
        <v>120</v>
      </c>
    </row>
    <row r="57" spans="1:17" x14ac:dyDescent="0.25">
      <c r="A57" s="4">
        <v>15</v>
      </c>
      <c r="B57" s="4">
        <v>2</v>
      </c>
      <c r="C57" s="4">
        <v>37</v>
      </c>
      <c r="D57" s="4">
        <v>15</v>
      </c>
      <c r="E57" s="4">
        <v>7</v>
      </c>
      <c r="F57" s="4">
        <v>55</v>
      </c>
      <c r="G57" s="4">
        <v>418861311</v>
      </c>
      <c r="H57" s="5">
        <f t="shared" si="0"/>
        <v>0.62681712962962965</v>
      </c>
      <c r="I57" s="5">
        <f t="shared" si="1"/>
        <v>0.63049768518518523</v>
      </c>
      <c r="J57" s="5">
        <f t="shared" si="2"/>
        <v>3.6805555555555758E-3</v>
      </c>
      <c r="K57" s="4">
        <f t="shared" si="3"/>
        <v>300</v>
      </c>
      <c r="L57" s="4">
        <f t="shared" si="4"/>
        <v>18</v>
      </c>
      <c r="M57" s="4">
        <f t="shared" si="5"/>
        <v>318</v>
      </c>
      <c r="N57" s="4">
        <f t="shared" si="6"/>
        <v>6</v>
      </c>
      <c r="O57" s="4" t="str">
        <f t="shared" si="7"/>
        <v>csúcsidő</v>
      </c>
      <c r="P57" s="4" t="str">
        <f t="shared" si="8"/>
        <v>mobil</v>
      </c>
      <c r="Q57" s="4">
        <f t="shared" si="9"/>
        <v>415.04999999999995</v>
      </c>
    </row>
    <row r="58" spans="1:17" x14ac:dyDescent="0.25">
      <c r="A58" s="4">
        <v>15</v>
      </c>
      <c r="B58" s="4">
        <v>15</v>
      </c>
      <c r="C58" s="4">
        <v>41</v>
      </c>
      <c r="D58" s="4">
        <v>15</v>
      </c>
      <c r="E58" s="4">
        <v>19</v>
      </c>
      <c r="F58" s="4">
        <v>28</v>
      </c>
      <c r="G58" s="4">
        <v>221623208</v>
      </c>
      <c r="H58" s="5">
        <f t="shared" si="0"/>
        <v>0.63589120370370367</v>
      </c>
      <c r="I58" s="5">
        <f t="shared" si="1"/>
        <v>0.63851851851851849</v>
      </c>
      <c r="J58" s="5">
        <f t="shared" si="2"/>
        <v>2.6273148148148184E-3</v>
      </c>
      <c r="K58" s="4">
        <f t="shared" si="3"/>
        <v>180</v>
      </c>
      <c r="L58" s="4">
        <f t="shared" si="4"/>
        <v>47</v>
      </c>
      <c r="M58" s="4">
        <f t="shared" si="5"/>
        <v>227</v>
      </c>
      <c r="N58" s="4">
        <f t="shared" si="6"/>
        <v>4</v>
      </c>
      <c r="O58" s="4" t="str">
        <f t="shared" si="7"/>
        <v>csúcsidő</v>
      </c>
      <c r="P58" s="4" t="str">
        <f t="shared" si="8"/>
        <v>vezetékes</v>
      </c>
      <c r="Q58" s="4">
        <f t="shared" si="9"/>
        <v>120</v>
      </c>
    </row>
    <row r="59" spans="1:17" x14ac:dyDescent="0.25">
      <c r="A59" s="4">
        <v>15</v>
      </c>
      <c r="B59" s="4">
        <v>25</v>
      </c>
      <c r="C59" s="4">
        <v>5</v>
      </c>
      <c r="D59" s="4">
        <v>15</v>
      </c>
      <c r="E59" s="4">
        <v>29</v>
      </c>
      <c r="F59" s="4">
        <v>12</v>
      </c>
      <c r="G59" s="4">
        <v>165555618</v>
      </c>
      <c r="H59" s="5">
        <f t="shared" si="0"/>
        <v>0.64241898148148147</v>
      </c>
      <c r="I59" s="5">
        <f t="shared" si="1"/>
        <v>0.64527777777777773</v>
      </c>
      <c r="J59" s="5">
        <f t="shared" si="2"/>
        <v>2.8587962962962621E-3</v>
      </c>
      <c r="K59" s="4">
        <f t="shared" si="3"/>
        <v>240</v>
      </c>
      <c r="L59" s="4">
        <f t="shared" si="4"/>
        <v>7</v>
      </c>
      <c r="M59" s="4">
        <f t="shared" si="5"/>
        <v>247</v>
      </c>
      <c r="N59" s="4">
        <f t="shared" si="6"/>
        <v>5</v>
      </c>
      <c r="O59" s="4" t="str">
        <f t="shared" si="7"/>
        <v>csúcsidő</v>
      </c>
      <c r="P59" s="4" t="str">
        <f t="shared" si="8"/>
        <v>vezetékes</v>
      </c>
      <c r="Q59" s="4">
        <f t="shared" si="9"/>
        <v>150</v>
      </c>
    </row>
    <row r="60" spans="1:17" x14ac:dyDescent="0.25">
      <c r="A60" s="4">
        <v>15</v>
      </c>
      <c r="B60" s="4">
        <v>33</v>
      </c>
      <c r="C60" s="4">
        <v>16</v>
      </c>
      <c r="D60" s="4">
        <v>15</v>
      </c>
      <c r="E60" s="4">
        <v>34</v>
      </c>
      <c r="F60" s="4">
        <v>51</v>
      </c>
      <c r="G60" s="4">
        <v>614761384</v>
      </c>
      <c r="H60" s="5">
        <f t="shared" si="0"/>
        <v>0.64810185185185187</v>
      </c>
      <c r="I60" s="5">
        <f t="shared" si="1"/>
        <v>0.6492013888888889</v>
      </c>
      <c r="J60" s="5">
        <f t="shared" si="2"/>
        <v>1.0995370370370239E-3</v>
      </c>
      <c r="K60" s="4">
        <f t="shared" si="3"/>
        <v>60</v>
      </c>
      <c r="L60" s="4">
        <f t="shared" si="4"/>
        <v>35</v>
      </c>
      <c r="M60" s="4">
        <f t="shared" si="5"/>
        <v>95</v>
      </c>
      <c r="N60" s="4">
        <f t="shared" si="6"/>
        <v>2</v>
      </c>
      <c r="O60" s="4" t="str">
        <f t="shared" si="7"/>
        <v>csúcsidő</v>
      </c>
      <c r="P60" s="4" t="str">
        <f t="shared" si="8"/>
        <v>vezetékes</v>
      </c>
      <c r="Q60" s="4">
        <f t="shared" si="9"/>
        <v>60</v>
      </c>
    </row>
    <row r="61" spans="1:17" x14ac:dyDescent="0.25">
      <c r="A61" s="4">
        <v>15</v>
      </c>
      <c r="B61" s="4">
        <v>40</v>
      </c>
      <c r="C61" s="4">
        <v>48</v>
      </c>
      <c r="D61" s="4">
        <v>15</v>
      </c>
      <c r="E61" s="4">
        <v>45</v>
      </c>
      <c r="F61" s="4">
        <v>46</v>
      </c>
      <c r="G61" s="4">
        <v>682503335</v>
      </c>
      <c r="H61" s="5">
        <f t="shared" si="0"/>
        <v>0.65333333333333332</v>
      </c>
      <c r="I61" s="5">
        <f t="shared" si="1"/>
        <v>0.65678240740740745</v>
      </c>
      <c r="J61" s="5">
        <f t="shared" si="2"/>
        <v>3.4490740740741321E-3</v>
      </c>
      <c r="K61" s="4">
        <f t="shared" si="3"/>
        <v>240</v>
      </c>
      <c r="L61" s="4">
        <f t="shared" si="4"/>
        <v>58</v>
      </c>
      <c r="M61" s="4">
        <f t="shared" si="5"/>
        <v>298</v>
      </c>
      <c r="N61" s="4">
        <f t="shared" si="6"/>
        <v>5</v>
      </c>
      <c r="O61" s="4" t="str">
        <f t="shared" si="7"/>
        <v>csúcsidő</v>
      </c>
      <c r="P61" s="4" t="str">
        <f t="shared" si="8"/>
        <v>vezetékes</v>
      </c>
      <c r="Q61" s="4">
        <f t="shared" si="9"/>
        <v>150</v>
      </c>
    </row>
    <row r="62" spans="1:17" x14ac:dyDescent="0.25">
      <c r="A62" s="4">
        <v>15</v>
      </c>
      <c r="B62" s="4">
        <v>52</v>
      </c>
      <c r="C62" s="4">
        <v>18</v>
      </c>
      <c r="D62" s="4">
        <v>15</v>
      </c>
      <c r="E62" s="4">
        <v>53</v>
      </c>
      <c r="F62" s="4">
        <v>42</v>
      </c>
      <c r="G62" s="4">
        <v>646830328</v>
      </c>
      <c r="H62" s="5">
        <f t="shared" si="0"/>
        <v>0.66131944444444446</v>
      </c>
      <c r="I62" s="5">
        <f t="shared" si="1"/>
        <v>0.66229166666666661</v>
      </c>
      <c r="J62" s="5">
        <f t="shared" si="2"/>
        <v>9.7222222222215215E-4</v>
      </c>
      <c r="K62" s="4">
        <f t="shared" si="3"/>
        <v>60</v>
      </c>
      <c r="L62" s="4">
        <f t="shared" si="4"/>
        <v>24</v>
      </c>
      <c r="M62" s="4">
        <f t="shared" si="5"/>
        <v>84</v>
      </c>
      <c r="N62" s="4">
        <f t="shared" si="6"/>
        <v>2</v>
      </c>
      <c r="O62" s="4" t="str">
        <f t="shared" si="7"/>
        <v>csúcsidő</v>
      </c>
      <c r="P62" s="4" t="str">
        <f t="shared" si="8"/>
        <v>vezetékes</v>
      </c>
      <c r="Q62" s="4">
        <f t="shared" si="9"/>
        <v>60</v>
      </c>
    </row>
    <row r="63" spans="1:17" x14ac:dyDescent="0.25">
      <c r="A63" s="4">
        <v>15</v>
      </c>
      <c r="B63" s="4">
        <v>58</v>
      </c>
      <c r="C63" s="4">
        <v>1</v>
      </c>
      <c r="D63" s="4">
        <v>15</v>
      </c>
      <c r="E63" s="4">
        <v>59</v>
      </c>
      <c r="F63" s="4">
        <v>59</v>
      </c>
      <c r="G63" s="4">
        <v>713544421</v>
      </c>
      <c r="H63" s="5">
        <f t="shared" si="0"/>
        <v>0.66528935185185178</v>
      </c>
      <c r="I63" s="5">
        <f t="shared" si="1"/>
        <v>0.66665509259259259</v>
      </c>
      <c r="J63" s="5">
        <f t="shared" si="2"/>
        <v>1.3657407407408062E-3</v>
      </c>
      <c r="K63" s="4">
        <f t="shared" si="3"/>
        <v>60</v>
      </c>
      <c r="L63" s="4">
        <f t="shared" si="4"/>
        <v>58</v>
      </c>
      <c r="M63" s="4">
        <f t="shared" si="5"/>
        <v>118</v>
      </c>
      <c r="N63" s="4">
        <f t="shared" si="6"/>
        <v>2</v>
      </c>
      <c r="O63" s="4" t="str">
        <f t="shared" si="7"/>
        <v>csúcsidő</v>
      </c>
      <c r="P63" s="4" t="str">
        <f t="shared" si="8"/>
        <v>mobil</v>
      </c>
      <c r="Q63" s="4">
        <f t="shared" si="9"/>
        <v>138.35</v>
      </c>
    </row>
    <row r="64" spans="1:17" x14ac:dyDescent="0.25">
      <c r="A64" s="4">
        <v>16</v>
      </c>
      <c r="B64" s="4">
        <v>3</v>
      </c>
      <c r="C64" s="4">
        <v>3</v>
      </c>
      <c r="D64" s="4">
        <v>16</v>
      </c>
      <c r="E64" s="4">
        <v>5</v>
      </c>
      <c r="F64" s="4">
        <v>36</v>
      </c>
      <c r="G64" s="4">
        <v>874533786</v>
      </c>
      <c r="H64" s="5">
        <f t="shared" si="0"/>
        <v>0.66878472222222218</v>
      </c>
      <c r="I64" s="5">
        <f t="shared" si="1"/>
        <v>0.67055555555555557</v>
      </c>
      <c r="J64" s="5">
        <f t="shared" si="2"/>
        <v>1.7708333333333881E-3</v>
      </c>
      <c r="K64" s="4">
        <f t="shared" si="3"/>
        <v>120</v>
      </c>
      <c r="L64" s="4">
        <f t="shared" si="4"/>
        <v>33</v>
      </c>
      <c r="M64" s="4">
        <f t="shared" si="5"/>
        <v>153</v>
      </c>
      <c r="N64" s="4">
        <f t="shared" si="6"/>
        <v>3</v>
      </c>
      <c r="O64" s="4" t="str">
        <f t="shared" si="7"/>
        <v>csúcsidő</v>
      </c>
      <c r="P64" s="4" t="str">
        <f t="shared" si="8"/>
        <v>vezetékes</v>
      </c>
      <c r="Q64" s="4">
        <f t="shared" si="9"/>
        <v>90</v>
      </c>
    </row>
    <row r="65" spans="1:17" x14ac:dyDescent="0.25">
      <c r="A65" s="4">
        <v>16</v>
      </c>
      <c r="B65" s="4">
        <v>29</v>
      </c>
      <c r="C65" s="4">
        <v>38</v>
      </c>
      <c r="D65" s="4">
        <v>16</v>
      </c>
      <c r="E65" s="4">
        <v>34</v>
      </c>
      <c r="F65" s="4">
        <v>58</v>
      </c>
      <c r="G65" s="4">
        <v>528208481</v>
      </c>
      <c r="H65" s="5">
        <f t="shared" si="0"/>
        <v>0.68724537037037037</v>
      </c>
      <c r="I65" s="5">
        <f t="shared" si="1"/>
        <v>0.69094907407407413</v>
      </c>
      <c r="J65" s="5">
        <f t="shared" si="2"/>
        <v>3.7037037037037646E-3</v>
      </c>
      <c r="K65" s="4">
        <f t="shared" si="3"/>
        <v>300</v>
      </c>
      <c r="L65" s="4">
        <f t="shared" si="4"/>
        <v>20</v>
      </c>
      <c r="M65" s="4">
        <f t="shared" si="5"/>
        <v>320</v>
      </c>
      <c r="N65" s="4">
        <f t="shared" si="6"/>
        <v>6</v>
      </c>
      <c r="O65" s="4" t="str">
        <f t="shared" si="7"/>
        <v>csúcsidő</v>
      </c>
      <c r="P65" s="4" t="str">
        <f t="shared" si="8"/>
        <v>vezetékes</v>
      </c>
      <c r="Q65" s="4">
        <f t="shared" si="9"/>
        <v>180</v>
      </c>
    </row>
    <row r="66" spans="1:17" x14ac:dyDescent="0.25">
      <c r="A66" s="4">
        <v>16</v>
      </c>
      <c r="B66" s="4">
        <v>52</v>
      </c>
      <c r="C66" s="4">
        <v>34</v>
      </c>
      <c r="D66" s="4">
        <v>16</v>
      </c>
      <c r="E66" s="4">
        <v>54</v>
      </c>
      <c r="F66" s="4">
        <v>29</v>
      </c>
      <c r="G66" s="4">
        <v>173583677</v>
      </c>
      <c r="H66" s="5">
        <f t="shared" si="0"/>
        <v>0.70317129629629627</v>
      </c>
      <c r="I66" s="5">
        <f t="shared" si="1"/>
        <v>0.70450231481481485</v>
      </c>
      <c r="J66" s="5">
        <f t="shared" si="2"/>
        <v>1.3310185185185786E-3</v>
      </c>
      <c r="K66" s="4">
        <f t="shared" si="3"/>
        <v>60</v>
      </c>
      <c r="L66" s="4">
        <f t="shared" si="4"/>
        <v>55</v>
      </c>
      <c r="M66" s="4">
        <f t="shared" si="5"/>
        <v>115</v>
      </c>
      <c r="N66" s="4">
        <f t="shared" si="6"/>
        <v>2</v>
      </c>
      <c r="O66" s="4" t="str">
        <f t="shared" si="7"/>
        <v>csúcsidő</v>
      </c>
      <c r="P66" s="4" t="str">
        <f t="shared" si="8"/>
        <v>vezetékes</v>
      </c>
      <c r="Q66" s="4">
        <f t="shared" si="9"/>
        <v>60</v>
      </c>
    </row>
    <row r="67" spans="1:17" x14ac:dyDescent="0.25">
      <c r="A67" s="4">
        <v>17</v>
      </c>
      <c r="B67" s="4">
        <v>18</v>
      </c>
      <c r="C67" s="4">
        <v>25</v>
      </c>
      <c r="D67" s="4">
        <v>17</v>
      </c>
      <c r="E67" s="4">
        <v>26</v>
      </c>
      <c r="F67" s="4">
        <v>31</v>
      </c>
      <c r="G67" s="4">
        <v>622713308</v>
      </c>
      <c r="H67" s="5">
        <f t="shared" ref="H67:H86" si="10">TIMEVALUE(A67&amp;":"&amp;B67&amp;":"&amp;C67)</f>
        <v>0.72112268518518519</v>
      </c>
      <c r="I67" s="5">
        <f t="shared" ref="I67:I86" si="11">TIMEVALUE(D67&amp;":"&amp;E67&amp;":"&amp;F67)</f>
        <v>0.72674768518518518</v>
      </c>
      <c r="J67" s="5">
        <f t="shared" ref="J67:J86" si="12">I67-H67</f>
        <v>5.6249999999999911E-3</v>
      </c>
      <c r="K67" s="4">
        <f t="shared" ref="K67:K86" si="13">INT(3600*HOUR(J67)+60*MINUTE(J67)+SECOND(J67)/60)</f>
        <v>480</v>
      </c>
      <c r="L67" s="4">
        <f t="shared" ref="L67:L86" si="14">MOD(3600*HOUR(J67)+60*MINUTE(J67)+SECOND(J67),60)</f>
        <v>6</v>
      </c>
      <c r="M67" s="4">
        <f t="shared" ref="M67:M86" si="15">K67+L67</f>
        <v>486</v>
      </c>
      <c r="N67" s="4">
        <f t="shared" ref="N67:N86" si="16">ROUNDUP(M67/60,0)</f>
        <v>9</v>
      </c>
      <c r="O67" s="4" t="str">
        <f t="shared" ref="O67:O86" si="17">IF(AND(A67&gt;=7,A67&lt;18),"csúcsidő","kívül")</f>
        <v>csúcsidő</v>
      </c>
      <c r="P67" s="4" t="str">
        <f t="shared" ref="P67:P86" si="18">IF(OR(LEFT(G67,2)="39",LEFT(G67,2)="41",LEFT(G67,2)="71"),"mobil","vezetékes")</f>
        <v>vezetékes</v>
      </c>
      <c r="Q67" s="4">
        <f t="shared" ref="Q67:Q86" si="19">N67*VLOOKUP(P67,$S$20:$U$21,IF(O67=$U$19,3,2))</f>
        <v>270</v>
      </c>
    </row>
    <row r="68" spans="1:17" x14ac:dyDescent="0.25">
      <c r="A68" s="4">
        <v>17</v>
      </c>
      <c r="B68" s="4">
        <v>49</v>
      </c>
      <c r="C68" s="4">
        <v>44</v>
      </c>
      <c r="D68" s="4">
        <v>17</v>
      </c>
      <c r="E68" s="4">
        <v>54</v>
      </c>
      <c r="F68" s="4">
        <v>13</v>
      </c>
      <c r="G68" s="4">
        <v>391505271</v>
      </c>
      <c r="H68" s="5">
        <f t="shared" si="10"/>
        <v>0.7428703703703704</v>
      </c>
      <c r="I68" s="5">
        <f t="shared" si="11"/>
        <v>0.7459837962962963</v>
      </c>
      <c r="J68" s="5">
        <f t="shared" si="12"/>
        <v>3.1134259259258945E-3</v>
      </c>
      <c r="K68" s="4">
        <f t="shared" si="13"/>
        <v>240</v>
      </c>
      <c r="L68" s="4">
        <f t="shared" si="14"/>
        <v>29</v>
      </c>
      <c r="M68" s="4">
        <f t="shared" si="15"/>
        <v>269</v>
      </c>
      <c r="N68" s="4">
        <f t="shared" si="16"/>
        <v>5</v>
      </c>
      <c r="O68" s="4" t="str">
        <f t="shared" si="17"/>
        <v>csúcsidő</v>
      </c>
      <c r="P68" s="4" t="str">
        <f t="shared" si="18"/>
        <v>mobil</v>
      </c>
      <c r="Q68" s="4">
        <f t="shared" si="19"/>
        <v>345.875</v>
      </c>
    </row>
    <row r="69" spans="1:17" x14ac:dyDescent="0.25">
      <c r="A69" s="4">
        <v>18</v>
      </c>
      <c r="B69" s="4">
        <v>8</v>
      </c>
      <c r="C69" s="4">
        <v>48</v>
      </c>
      <c r="D69" s="4">
        <v>18</v>
      </c>
      <c r="E69" s="4">
        <v>17</v>
      </c>
      <c r="F69" s="4">
        <v>38</v>
      </c>
      <c r="G69" s="4">
        <v>424408282</v>
      </c>
      <c r="H69" s="5">
        <f t="shared" si="10"/>
        <v>0.75611111111111118</v>
      </c>
      <c r="I69" s="5">
        <f t="shared" si="11"/>
        <v>0.76224537037037043</v>
      </c>
      <c r="J69" s="5">
        <f t="shared" si="12"/>
        <v>6.134259259259256E-3</v>
      </c>
      <c r="K69" s="4">
        <f t="shared" si="13"/>
        <v>480</v>
      </c>
      <c r="L69" s="4">
        <f t="shared" si="14"/>
        <v>50</v>
      </c>
      <c r="M69" s="4">
        <f t="shared" si="15"/>
        <v>530</v>
      </c>
      <c r="N69" s="4">
        <f t="shared" si="16"/>
        <v>9</v>
      </c>
      <c r="O69" s="4" t="str">
        <f t="shared" si="17"/>
        <v>kívül</v>
      </c>
      <c r="P69" s="4" t="str">
        <f t="shared" si="18"/>
        <v>vezetékes</v>
      </c>
      <c r="Q69" s="4">
        <f t="shared" si="19"/>
        <v>135</v>
      </c>
    </row>
    <row r="70" spans="1:17" x14ac:dyDescent="0.25">
      <c r="A70" s="4">
        <v>18</v>
      </c>
      <c r="B70" s="4">
        <v>33</v>
      </c>
      <c r="C70" s="4">
        <v>3</v>
      </c>
      <c r="D70" s="4">
        <v>18</v>
      </c>
      <c r="E70" s="4">
        <v>36</v>
      </c>
      <c r="F70" s="4">
        <v>27</v>
      </c>
      <c r="G70" s="4">
        <v>783426333</v>
      </c>
      <c r="H70" s="5">
        <f t="shared" si="10"/>
        <v>0.77295138888888892</v>
      </c>
      <c r="I70" s="5">
        <f t="shared" si="11"/>
        <v>0.77531250000000007</v>
      </c>
      <c r="J70" s="5">
        <f t="shared" si="12"/>
        <v>2.3611111111111471E-3</v>
      </c>
      <c r="K70" s="4">
        <f t="shared" si="13"/>
        <v>180</v>
      </c>
      <c r="L70" s="4">
        <f t="shared" si="14"/>
        <v>24</v>
      </c>
      <c r="M70" s="4">
        <f t="shared" si="15"/>
        <v>204</v>
      </c>
      <c r="N70" s="4">
        <f t="shared" si="16"/>
        <v>4</v>
      </c>
      <c r="O70" s="4" t="str">
        <f t="shared" si="17"/>
        <v>kívül</v>
      </c>
      <c r="P70" s="4" t="str">
        <f t="shared" si="18"/>
        <v>vezetékes</v>
      </c>
      <c r="Q70" s="4">
        <f t="shared" si="19"/>
        <v>60</v>
      </c>
    </row>
    <row r="71" spans="1:17" x14ac:dyDescent="0.25">
      <c r="A71" s="4">
        <v>18</v>
      </c>
      <c r="B71" s="4">
        <v>55</v>
      </c>
      <c r="C71" s="4">
        <v>11</v>
      </c>
      <c r="D71" s="4">
        <v>19</v>
      </c>
      <c r="E71" s="4">
        <v>2</v>
      </c>
      <c r="F71" s="4">
        <v>39</v>
      </c>
      <c r="G71" s="4">
        <v>385641234</v>
      </c>
      <c r="H71" s="5">
        <f t="shared" si="10"/>
        <v>0.78832175925925929</v>
      </c>
      <c r="I71" s="5">
        <f t="shared" si="11"/>
        <v>0.79350694444444436</v>
      </c>
      <c r="J71" s="5">
        <f t="shared" si="12"/>
        <v>5.1851851851850705E-3</v>
      </c>
      <c r="K71" s="4">
        <f t="shared" si="13"/>
        <v>420</v>
      </c>
      <c r="L71" s="4">
        <f t="shared" si="14"/>
        <v>28</v>
      </c>
      <c r="M71" s="4">
        <f t="shared" si="15"/>
        <v>448</v>
      </c>
      <c r="N71" s="4">
        <f t="shared" si="16"/>
        <v>8</v>
      </c>
      <c r="O71" s="4" t="str">
        <f t="shared" si="17"/>
        <v>kívül</v>
      </c>
      <c r="P71" s="4" t="str">
        <f t="shared" si="18"/>
        <v>vezetékes</v>
      </c>
      <c r="Q71" s="4">
        <f t="shared" si="19"/>
        <v>120</v>
      </c>
    </row>
    <row r="72" spans="1:17" x14ac:dyDescent="0.25">
      <c r="A72" s="4">
        <v>19</v>
      </c>
      <c r="B72" s="4">
        <v>20</v>
      </c>
      <c r="C72" s="4">
        <v>3</v>
      </c>
      <c r="D72" s="4">
        <v>19</v>
      </c>
      <c r="E72" s="4">
        <v>24</v>
      </c>
      <c r="F72" s="4">
        <v>54</v>
      </c>
      <c r="G72" s="4">
        <v>472184487</v>
      </c>
      <c r="H72" s="5">
        <f t="shared" si="10"/>
        <v>0.80559027777777781</v>
      </c>
      <c r="I72" s="5">
        <f t="shared" si="11"/>
        <v>0.80895833333333333</v>
      </c>
      <c r="J72" s="5">
        <f t="shared" si="12"/>
        <v>3.3680555555555269E-3</v>
      </c>
      <c r="K72" s="4">
        <f t="shared" si="13"/>
        <v>240</v>
      </c>
      <c r="L72" s="4">
        <f t="shared" si="14"/>
        <v>51</v>
      </c>
      <c r="M72" s="4">
        <f t="shared" si="15"/>
        <v>291</v>
      </c>
      <c r="N72" s="4">
        <f t="shared" si="16"/>
        <v>5</v>
      </c>
      <c r="O72" s="4" t="str">
        <f t="shared" si="17"/>
        <v>kívül</v>
      </c>
      <c r="P72" s="4" t="str">
        <f t="shared" si="18"/>
        <v>vezetékes</v>
      </c>
      <c r="Q72" s="4">
        <f t="shared" si="19"/>
        <v>75</v>
      </c>
    </row>
    <row r="73" spans="1:17" x14ac:dyDescent="0.25">
      <c r="A73" s="4">
        <v>19</v>
      </c>
      <c r="B73" s="4">
        <v>45</v>
      </c>
      <c r="C73" s="4">
        <v>2</v>
      </c>
      <c r="D73" s="4">
        <v>19</v>
      </c>
      <c r="E73" s="4">
        <v>53</v>
      </c>
      <c r="F73" s="4">
        <v>45</v>
      </c>
      <c r="G73" s="4">
        <v>432752572</v>
      </c>
      <c r="H73" s="5">
        <f t="shared" si="10"/>
        <v>0.82293981481481471</v>
      </c>
      <c r="I73" s="5">
        <f t="shared" si="11"/>
        <v>0.82899305555555547</v>
      </c>
      <c r="J73" s="5">
        <f t="shared" si="12"/>
        <v>6.0532407407407618E-3</v>
      </c>
      <c r="K73" s="4">
        <f t="shared" si="13"/>
        <v>480</v>
      </c>
      <c r="L73" s="4">
        <f t="shared" si="14"/>
        <v>43</v>
      </c>
      <c r="M73" s="4">
        <f t="shared" si="15"/>
        <v>523</v>
      </c>
      <c r="N73" s="4">
        <f t="shared" si="16"/>
        <v>9</v>
      </c>
      <c r="O73" s="4" t="str">
        <f t="shared" si="17"/>
        <v>kívül</v>
      </c>
      <c r="P73" s="4" t="str">
        <f t="shared" si="18"/>
        <v>vezetékes</v>
      </c>
      <c r="Q73" s="4">
        <f t="shared" si="19"/>
        <v>135</v>
      </c>
    </row>
    <row r="74" spans="1:17" x14ac:dyDescent="0.25">
      <c r="A74" s="4">
        <v>20</v>
      </c>
      <c r="B74" s="4">
        <v>3</v>
      </c>
      <c r="C74" s="4">
        <v>18</v>
      </c>
      <c r="D74" s="4">
        <v>20</v>
      </c>
      <c r="E74" s="4">
        <v>9</v>
      </c>
      <c r="F74" s="4">
        <v>2</v>
      </c>
      <c r="G74" s="4">
        <v>134771866</v>
      </c>
      <c r="H74" s="5">
        <f t="shared" si="10"/>
        <v>0.83562499999999995</v>
      </c>
      <c r="I74" s="5">
        <f t="shared" si="11"/>
        <v>0.83960648148148154</v>
      </c>
      <c r="J74" s="5">
        <f t="shared" si="12"/>
        <v>3.9814814814815858E-3</v>
      </c>
      <c r="K74" s="4">
        <f t="shared" si="13"/>
        <v>300</v>
      </c>
      <c r="L74" s="4">
        <f t="shared" si="14"/>
        <v>44</v>
      </c>
      <c r="M74" s="4">
        <f t="shared" si="15"/>
        <v>344</v>
      </c>
      <c r="N74" s="4">
        <f t="shared" si="16"/>
        <v>6</v>
      </c>
      <c r="O74" s="4" t="str">
        <f t="shared" si="17"/>
        <v>kívül</v>
      </c>
      <c r="P74" s="4" t="str">
        <f t="shared" si="18"/>
        <v>vezetékes</v>
      </c>
      <c r="Q74" s="4">
        <f t="shared" si="19"/>
        <v>90</v>
      </c>
    </row>
    <row r="75" spans="1:17" x14ac:dyDescent="0.25">
      <c r="A75" s="4">
        <v>20</v>
      </c>
      <c r="B75" s="4">
        <v>28</v>
      </c>
      <c r="C75" s="4">
        <v>24</v>
      </c>
      <c r="D75" s="4">
        <v>20</v>
      </c>
      <c r="E75" s="4">
        <v>33</v>
      </c>
      <c r="F75" s="4">
        <v>1</v>
      </c>
      <c r="G75" s="4">
        <v>718243750</v>
      </c>
      <c r="H75" s="5">
        <f t="shared" si="10"/>
        <v>0.85305555555555557</v>
      </c>
      <c r="I75" s="5">
        <f t="shared" si="11"/>
        <v>0.85626157407407411</v>
      </c>
      <c r="J75" s="5">
        <f t="shared" si="12"/>
        <v>3.2060185185185386E-3</v>
      </c>
      <c r="K75" s="4">
        <f t="shared" si="13"/>
        <v>240</v>
      </c>
      <c r="L75" s="4">
        <f t="shared" si="14"/>
        <v>37</v>
      </c>
      <c r="M75" s="4">
        <f t="shared" si="15"/>
        <v>277</v>
      </c>
      <c r="N75" s="4">
        <f t="shared" si="16"/>
        <v>5</v>
      </c>
      <c r="O75" s="4" t="str">
        <f t="shared" si="17"/>
        <v>kívül</v>
      </c>
      <c r="P75" s="4" t="str">
        <f t="shared" si="18"/>
        <v>mobil</v>
      </c>
      <c r="Q75" s="4">
        <f t="shared" si="19"/>
        <v>233.375</v>
      </c>
    </row>
    <row r="76" spans="1:17" x14ac:dyDescent="0.25">
      <c r="A76" s="4">
        <v>20</v>
      </c>
      <c r="B76" s="4">
        <v>39</v>
      </c>
      <c r="C76" s="4">
        <v>26</v>
      </c>
      <c r="D76" s="4">
        <v>20</v>
      </c>
      <c r="E76" s="4">
        <v>42</v>
      </c>
      <c r="F76" s="4">
        <v>2</v>
      </c>
      <c r="G76" s="4">
        <v>284424535</v>
      </c>
      <c r="H76" s="5">
        <f t="shared" si="10"/>
        <v>0.86071759259259262</v>
      </c>
      <c r="I76" s="5">
        <f t="shared" si="11"/>
        <v>0.86252314814814823</v>
      </c>
      <c r="J76" s="5">
        <f t="shared" si="12"/>
        <v>1.8055555555556158E-3</v>
      </c>
      <c r="K76" s="4">
        <f t="shared" si="13"/>
        <v>120</v>
      </c>
      <c r="L76" s="4">
        <f t="shared" si="14"/>
        <v>36</v>
      </c>
      <c r="M76" s="4">
        <f t="shared" si="15"/>
        <v>156</v>
      </c>
      <c r="N76" s="4">
        <f t="shared" si="16"/>
        <v>3</v>
      </c>
      <c r="O76" s="4" t="str">
        <f t="shared" si="17"/>
        <v>kívül</v>
      </c>
      <c r="P76" s="4" t="str">
        <f t="shared" si="18"/>
        <v>vezetékes</v>
      </c>
      <c r="Q76" s="4">
        <f t="shared" si="19"/>
        <v>45</v>
      </c>
    </row>
    <row r="77" spans="1:17" x14ac:dyDescent="0.25">
      <c r="A77" s="4">
        <v>20</v>
      </c>
      <c r="B77" s="4">
        <v>58</v>
      </c>
      <c r="C77" s="4">
        <v>39</v>
      </c>
      <c r="D77" s="4">
        <v>21</v>
      </c>
      <c r="E77" s="4">
        <v>0</v>
      </c>
      <c r="F77" s="4">
        <v>40</v>
      </c>
      <c r="G77" s="4">
        <v>661836544</v>
      </c>
      <c r="H77" s="5">
        <f t="shared" si="10"/>
        <v>0.87406249999999996</v>
      </c>
      <c r="I77" s="5">
        <f t="shared" si="11"/>
        <v>0.875462962962963</v>
      </c>
      <c r="J77" s="5">
        <f t="shared" si="12"/>
        <v>1.4004629629630339E-3</v>
      </c>
      <c r="K77" s="4">
        <f t="shared" si="13"/>
        <v>120</v>
      </c>
      <c r="L77" s="4">
        <f t="shared" si="14"/>
        <v>1</v>
      </c>
      <c r="M77" s="4">
        <f t="shared" si="15"/>
        <v>121</v>
      </c>
      <c r="N77" s="4">
        <f t="shared" si="16"/>
        <v>3</v>
      </c>
      <c r="O77" s="4" t="str">
        <f t="shared" si="17"/>
        <v>kívül</v>
      </c>
      <c r="P77" s="4" t="str">
        <f t="shared" si="18"/>
        <v>vezetékes</v>
      </c>
      <c r="Q77" s="4">
        <f t="shared" si="19"/>
        <v>45</v>
      </c>
    </row>
    <row r="78" spans="1:17" x14ac:dyDescent="0.25">
      <c r="A78" s="4">
        <v>21</v>
      </c>
      <c r="B78" s="4">
        <v>20</v>
      </c>
      <c r="C78" s="4">
        <v>55</v>
      </c>
      <c r="D78" s="4">
        <v>21</v>
      </c>
      <c r="E78" s="4">
        <v>27</v>
      </c>
      <c r="F78" s="4">
        <v>46</v>
      </c>
      <c r="G78" s="4">
        <v>565866886</v>
      </c>
      <c r="H78" s="5">
        <f t="shared" si="10"/>
        <v>0.88952546296296298</v>
      </c>
      <c r="I78" s="5">
        <f t="shared" si="11"/>
        <v>0.89428240740740739</v>
      </c>
      <c r="J78" s="5">
        <f t="shared" si="12"/>
        <v>4.7569444444444109E-3</v>
      </c>
      <c r="K78" s="4">
        <f t="shared" si="13"/>
        <v>360</v>
      </c>
      <c r="L78" s="4">
        <f t="shared" si="14"/>
        <v>51</v>
      </c>
      <c r="M78" s="4">
        <f t="shared" si="15"/>
        <v>411</v>
      </c>
      <c r="N78" s="4">
        <f t="shared" si="16"/>
        <v>7</v>
      </c>
      <c r="O78" s="4" t="str">
        <f t="shared" si="17"/>
        <v>kívül</v>
      </c>
      <c r="P78" s="4" t="str">
        <f t="shared" si="18"/>
        <v>vezetékes</v>
      </c>
      <c r="Q78" s="4">
        <f t="shared" si="19"/>
        <v>105</v>
      </c>
    </row>
    <row r="79" spans="1:17" x14ac:dyDescent="0.25">
      <c r="A79" s="4">
        <v>21</v>
      </c>
      <c r="B79" s="4">
        <v>44</v>
      </c>
      <c r="C79" s="4">
        <v>37</v>
      </c>
      <c r="D79" s="4">
        <v>21</v>
      </c>
      <c r="E79" s="4">
        <v>52</v>
      </c>
      <c r="F79" s="4">
        <v>38</v>
      </c>
      <c r="G79" s="4">
        <v>822587003</v>
      </c>
      <c r="H79" s="5">
        <f t="shared" si="10"/>
        <v>0.90598379629629633</v>
      </c>
      <c r="I79" s="5">
        <f t="shared" si="11"/>
        <v>0.9115509259259259</v>
      </c>
      <c r="J79" s="5">
        <f t="shared" si="12"/>
        <v>5.5671296296295747E-3</v>
      </c>
      <c r="K79" s="4">
        <f t="shared" si="13"/>
        <v>480</v>
      </c>
      <c r="L79" s="4">
        <f t="shared" si="14"/>
        <v>1</v>
      </c>
      <c r="M79" s="4">
        <f t="shared" si="15"/>
        <v>481</v>
      </c>
      <c r="N79" s="4">
        <f t="shared" si="16"/>
        <v>9</v>
      </c>
      <c r="O79" s="4" t="str">
        <f t="shared" si="17"/>
        <v>kívül</v>
      </c>
      <c r="P79" s="4" t="str">
        <f t="shared" si="18"/>
        <v>vezetékes</v>
      </c>
      <c r="Q79" s="4">
        <f t="shared" si="19"/>
        <v>135</v>
      </c>
    </row>
    <row r="80" spans="1:17" x14ac:dyDescent="0.25">
      <c r="A80" s="4">
        <v>22</v>
      </c>
      <c r="B80" s="4">
        <v>2</v>
      </c>
      <c r="C80" s="4">
        <v>3</v>
      </c>
      <c r="D80" s="4">
        <v>22</v>
      </c>
      <c r="E80" s="4">
        <v>6</v>
      </c>
      <c r="F80" s="4">
        <v>11</v>
      </c>
      <c r="G80" s="4">
        <v>268587300</v>
      </c>
      <c r="H80" s="5">
        <f t="shared" si="10"/>
        <v>0.91809027777777785</v>
      </c>
      <c r="I80" s="5">
        <f t="shared" si="11"/>
        <v>0.92096064814814815</v>
      </c>
      <c r="J80" s="5">
        <f t="shared" si="12"/>
        <v>2.870370370370301E-3</v>
      </c>
      <c r="K80" s="4">
        <f t="shared" si="13"/>
        <v>240</v>
      </c>
      <c r="L80" s="4">
        <f t="shared" si="14"/>
        <v>8</v>
      </c>
      <c r="M80" s="4">
        <f t="shared" si="15"/>
        <v>248</v>
      </c>
      <c r="N80" s="4">
        <f t="shared" si="16"/>
        <v>5</v>
      </c>
      <c r="O80" s="4" t="str">
        <f t="shared" si="17"/>
        <v>kívül</v>
      </c>
      <c r="P80" s="4" t="str">
        <f t="shared" si="18"/>
        <v>vezetékes</v>
      </c>
      <c r="Q80" s="4">
        <f t="shared" si="19"/>
        <v>75</v>
      </c>
    </row>
    <row r="81" spans="1:17" x14ac:dyDescent="0.25">
      <c r="A81" s="4">
        <v>22</v>
      </c>
      <c r="B81" s="4">
        <v>24</v>
      </c>
      <c r="C81" s="4">
        <v>46</v>
      </c>
      <c r="D81" s="4">
        <v>22</v>
      </c>
      <c r="E81" s="4">
        <v>29</v>
      </c>
      <c r="F81" s="4">
        <v>30</v>
      </c>
      <c r="G81" s="4">
        <v>734468211</v>
      </c>
      <c r="H81" s="5">
        <f t="shared" si="10"/>
        <v>0.93386574074074069</v>
      </c>
      <c r="I81" s="5">
        <f t="shared" si="11"/>
        <v>0.93715277777777783</v>
      </c>
      <c r="J81" s="5">
        <f t="shared" si="12"/>
        <v>3.2870370370371438E-3</v>
      </c>
      <c r="K81" s="4">
        <f t="shared" si="13"/>
        <v>240</v>
      </c>
      <c r="L81" s="4">
        <f t="shared" si="14"/>
        <v>44</v>
      </c>
      <c r="M81" s="4">
        <f t="shared" si="15"/>
        <v>284</v>
      </c>
      <c r="N81" s="4">
        <f t="shared" si="16"/>
        <v>5</v>
      </c>
      <c r="O81" s="4" t="str">
        <f t="shared" si="17"/>
        <v>kívül</v>
      </c>
      <c r="P81" s="4" t="str">
        <f t="shared" si="18"/>
        <v>vezetékes</v>
      </c>
      <c r="Q81" s="4">
        <f t="shared" si="19"/>
        <v>75</v>
      </c>
    </row>
    <row r="82" spans="1:17" x14ac:dyDescent="0.25">
      <c r="A82" s="4">
        <v>22</v>
      </c>
      <c r="B82" s="4">
        <v>44</v>
      </c>
      <c r="C82" s="4">
        <v>46</v>
      </c>
      <c r="D82" s="4">
        <v>22</v>
      </c>
      <c r="E82" s="4">
        <v>46</v>
      </c>
      <c r="F82" s="4">
        <v>25</v>
      </c>
      <c r="G82" s="4">
        <v>263134032</v>
      </c>
      <c r="H82" s="5">
        <f t="shared" si="10"/>
        <v>0.94775462962962964</v>
      </c>
      <c r="I82" s="5">
        <f t="shared" si="11"/>
        <v>0.94890046296296304</v>
      </c>
      <c r="J82" s="5">
        <f t="shared" si="12"/>
        <v>1.1458333333334014E-3</v>
      </c>
      <c r="K82" s="4">
        <f t="shared" si="13"/>
        <v>60</v>
      </c>
      <c r="L82" s="4">
        <f t="shared" si="14"/>
        <v>39</v>
      </c>
      <c r="M82" s="4">
        <f t="shared" si="15"/>
        <v>99</v>
      </c>
      <c r="N82" s="4">
        <f t="shared" si="16"/>
        <v>2</v>
      </c>
      <c r="O82" s="4" t="str">
        <f t="shared" si="17"/>
        <v>kívül</v>
      </c>
      <c r="P82" s="4" t="str">
        <f t="shared" si="18"/>
        <v>vezetékes</v>
      </c>
      <c r="Q82" s="4">
        <f t="shared" si="19"/>
        <v>30</v>
      </c>
    </row>
    <row r="83" spans="1:17" x14ac:dyDescent="0.25">
      <c r="A83" s="4">
        <v>22</v>
      </c>
      <c r="B83" s="4">
        <v>58</v>
      </c>
      <c r="C83" s="4">
        <v>34</v>
      </c>
      <c r="D83" s="4">
        <v>23</v>
      </c>
      <c r="E83" s="4">
        <v>3</v>
      </c>
      <c r="F83" s="4">
        <v>20</v>
      </c>
      <c r="G83" s="4">
        <v>712272350</v>
      </c>
      <c r="H83" s="5">
        <f t="shared" si="10"/>
        <v>0.95733796296296303</v>
      </c>
      <c r="I83" s="5">
        <f t="shared" si="11"/>
        <v>0.96064814814814825</v>
      </c>
      <c r="J83" s="5">
        <f t="shared" si="12"/>
        <v>3.3101851851852215E-3</v>
      </c>
      <c r="K83" s="4">
        <f t="shared" si="13"/>
        <v>240</v>
      </c>
      <c r="L83" s="4">
        <f t="shared" si="14"/>
        <v>46</v>
      </c>
      <c r="M83" s="4">
        <f t="shared" si="15"/>
        <v>286</v>
      </c>
      <c r="N83" s="4">
        <f t="shared" si="16"/>
        <v>5</v>
      </c>
      <c r="O83" s="4" t="str">
        <f t="shared" si="17"/>
        <v>kívül</v>
      </c>
      <c r="P83" s="4" t="str">
        <f t="shared" si="18"/>
        <v>mobil</v>
      </c>
      <c r="Q83" s="4">
        <f t="shared" si="19"/>
        <v>233.375</v>
      </c>
    </row>
    <row r="84" spans="1:17" x14ac:dyDescent="0.25">
      <c r="A84" s="4">
        <v>23</v>
      </c>
      <c r="B84" s="4">
        <v>19</v>
      </c>
      <c r="C84" s="4">
        <v>4</v>
      </c>
      <c r="D84" s="4">
        <v>23</v>
      </c>
      <c r="E84" s="4">
        <v>28</v>
      </c>
      <c r="F84" s="4">
        <v>50</v>
      </c>
      <c r="G84" s="4">
        <v>713563064</v>
      </c>
      <c r="H84" s="5">
        <f t="shared" si="10"/>
        <v>0.97157407407407403</v>
      </c>
      <c r="I84" s="5">
        <f t="shared" si="11"/>
        <v>0.97835648148148147</v>
      </c>
      <c r="J84" s="5">
        <f t="shared" si="12"/>
        <v>6.7824074074074314E-3</v>
      </c>
      <c r="K84" s="4">
        <f t="shared" si="13"/>
        <v>540</v>
      </c>
      <c r="L84" s="4">
        <f t="shared" si="14"/>
        <v>46</v>
      </c>
      <c r="M84" s="4">
        <f t="shared" si="15"/>
        <v>586</v>
      </c>
      <c r="N84" s="4">
        <f t="shared" si="16"/>
        <v>10</v>
      </c>
      <c r="O84" s="4" t="str">
        <f t="shared" si="17"/>
        <v>kívül</v>
      </c>
      <c r="P84" s="4" t="str">
        <f t="shared" si="18"/>
        <v>mobil</v>
      </c>
      <c r="Q84" s="4">
        <f t="shared" si="19"/>
        <v>466.75</v>
      </c>
    </row>
    <row r="85" spans="1:17" x14ac:dyDescent="0.25">
      <c r="A85" s="4">
        <v>23</v>
      </c>
      <c r="B85" s="4">
        <v>47</v>
      </c>
      <c r="C85" s="4">
        <v>11</v>
      </c>
      <c r="D85" s="4">
        <v>23</v>
      </c>
      <c r="E85" s="4">
        <v>48</v>
      </c>
      <c r="F85" s="4">
        <v>43</v>
      </c>
      <c r="G85" s="4">
        <v>682524752</v>
      </c>
      <c r="H85" s="5">
        <f t="shared" si="10"/>
        <v>0.99109953703703713</v>
      </c>
      <c r="I85" s="5">
        <f t="shared" si="11"/>
        <v>0.99216435185185192</v>
      </c>
      <c r="J85" s="5">
        <f t="shared" si="12"/>
        <v>1.0648148148147962E-3</v>
      </c>
      <c r="K85" s="4">
        <f t="shared" si="13"/>
        <v>60</v>
      </c>
      <c r="L85" s="4">
        <f t="shared" si="14"/>
        <v>32</v>
      </c>
      <c r="M85" s="4">
        <f t="shared" si="15"/>
        <v>92</v>
      </c>
      <c r="N85" s="4">
        <f t="shared" si="16"/>
        <v>2</v>
      </c>
      <c r="O85" s="4" t="str">
        <f t="shared" si="17"/>
        <v>kívül</v>
      </c>
      <c r="P85" s="4" t="str">
        <f t="shared" si="18"/>
        <v>vezetékes</v>
      </c>
      <c r="Q85" s="4">
        <f t="shared" si="19"/>
        <v>30</v>
      </c>
    </row>
    <row r="86" spans="1:17" x14ac:dyDescent="0.25">
      <c r="A86" s="4">
        <v>23</v>
      </c>
      <c r="B86" s="4">
        <v>58</v>
      </c>
      <c r="C86" s="4">
        <v>2</v>
      </c>
      <c r="D86" s="4">
        <v>23</v>
      </c>
      <c r="E86" s="4">
        <v>59</v>
      </c>
      <c r="F86" s="4">
        <v>48</v>
      </c>
      <c r="G86" s="4">
        <v>484566325</v>
      </c>
      <c r="H86" s="5">
        <f t="shared" si="10"/>
        <v>0.9986342592592593</v>
      </c>
      <c r="I86" s="5">
        <f t="shared" si="11"/>
        <v>0.99986111111111109</v>
      </c>
      <c r="J86" s="5">
        <f t="shared" si="12"/>
        <v>1.2268518518517846E-3</v>
      </c>
      <c r="K86" s="4">
        <f t="shared" si="13"/>
        <v>60</v>
      </c>
      <c r="L86" s="4">
        <f t="shared" si="14"/>
        <v>46</v>
      </c>
      <c r="M86" s="4">
        <f t="shared" si="15"/>
        <v>106</v>
      </c>
      <c r="N86" s="4">
        <f t="shared" si="16"/>
        <v>2</v>
      </c>
      <c r="O86" s="4" t="str">
        <f t="shared" si="17"/>
        <v>kívül</v>
      </c>
      <c r="P86" s="4" t="str">
        <f t="shared" si="18"/>
        <v>vezetékes</v>
      </c>
      <c r="Q86" s="4">
        <f t="shared" si="19"/>
        <v>30</v>
      </c>
    </row>
    <row r="87" spans="1:17" x14ac:dyDescent="0.25">
      <c r="N87" s="6">
        <f>SUM(N2:N86)</f>
        <v>346</v>
      </c>
      <c r="O87" s="6">
        <f>COUNTIF(O2:O86,"=csúcsidő")</f>
        <v>63</v>
      </c>
      <c r="P87" s="6">
        <f>COUNTIF(P2:P86,"=true")</f>
        <v>0</v>
      </c>
      <c r="Q87" s="6"/>
    </row>
  </sheetData>
  <sortState xmlns:xlrd2="http://schemas.microsoft.com/office/spreadsheetml/2017/richdata2" ref="S20:U21">
    <sortCondition ref="S20"/>
  </sortState>
  <mergeCells count="4">
    <mergeCell ref="S5:T5"/>
    <mergeCell ref="S24:U24"/>
    <mergeCell ref="S25:U25"/>
    <mergeCell ref="S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dcterms:created xsi:type="dcterms:W3CDTF">2019-12-25T20:53:39Z</dcterms:created>
  <dcterms:modified xsi:type="dcterms:W3CDTF">2019-12-26T18:45:33Z</dcterms:modified>
</cp:coreProperties>
</file>