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esktop\jt\inf\excel\"/>
    </mc:Choice>
  </mc:AlternateContent>
  <xr:revisionPtr revIDLastSave="0" documentId="13_ncr:1_{8930785A-7F4B-4576-9C6C-1C5EC6BE3B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ladat" sheetId="8" r:id="rId1"/>
    <sheet name="megoldás" sheetId="9" r:id="rId2"/>
    <sheet name="megoldás2" sheetId="6" r:id="rId3"/>
    <sheet name="adatok" sheetId="2" r:id="rId4"/>
  </sheets>
  <definedNames>
    <definedName name="a">#REF!</definedName>
    <definedName name="a_1">#REF!</definedName>
    <definedName name="b">#REF!</definedName>
    <definedName name="b_1">#REF!</definedName>
    <definedName name="c_1">#REF!</definedName>
    <definedName name="cé">#REF!</definedName>
    <definedName name="d_1">#REF!</definedName>
    <definedName name="e_1">#REF!</definedName>
    <definedName name="f_1">#REF!</definedName>
    <definedName name="g_1">#REF!</definedName>
    <definedName name="h_1">#REF!</definedName>
    <definedName name="i_1">#REF!</definedName>
    <definedName name="k_1">#REF!</definedName>
    <definedName name="l_1">#REF!</definedName>
    <definedName name="y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8" l="1"/>
  <c r="C17" i="8"/>
  <c r="B17" i="8"/>
  <c r="A17" i="8"/>
  <c r="D16" i="8"/>
  <c r="C16" i="8"/>
  <c r="B16" i="8"/>
  <c r="A16" i="8"/>
  <c r="D15" i="8"/>
  <c r="C15" i="8"/>
  <c r="B15" i="8"/>
  <c r="A15" i="8"/>
  <c r="D14" i="8"/>
  <c r="C14" i="8"/>
  <c r="B14" i="8"/>
  <c r="A14" i="8"/>
  <c r="D13" i="8"/>
  <c r="C13" i="8"/>
  <c r="B13" i="8"/>
  <c r="A13" i="8"/>
  <c r="D12" i="8"/>
  <c r="C12" i="8"/>
  <c r="B12" i="8"/>
  <c r="A12" i="8"/>
  <c r="D11" i="8"/>
  <c r="C11" i="8"/>
  <c r="B11" i="8"/>
  <c r="A11" i="8"/>
  <c r="D10" i="8"/>
  <c r="C10" i="8"/>
  <c r="B10" i="8"/>
  <c r="A10" i="8"/>
  <c r="D9" i="8"/>
  <c r="C9" i="8"/>
  <c r="B9" i="8"/>
  <c r="A9" i="8"/>
  <c r="D8" i="8"/>
  <c r="C8" i="8"/>
  <c r="B8" i="8"/>
  <c r="A8" i="8"/>
  <c r="D7" i="8"/>
  <c r="C7" i="8"/>
  <c r="B7" i="8"/>
  <c r="A7" i="8"/>
  <c r="D6" i="8"/>
  <c r="C6" i="8"/>
  <c r="B6" i="8"/>
  <c r="A6" i="8"/>
  <c r="D5" i="8"/>
  <c r="C5" i="8"/>
  <c r="B5" i="8"/>
  <c r="A5" i="8"/>
  <c r="D4" i="8"/>
  <c r="C4" i="8"/>
  <c r="B4" i="8"/>
  <c r="A4" i="8"/>
  <c r="D3" i="8"/>
  <c r="C3" i="8"/>
  <c r="B3" i="8"/>
  <c r="A3" i="8"/>
  <c r="D2" i="8"/>
  <c r="C2" i="8"/>
  <c r="B2" i="8"/>
  <c r="A2" i="8"/>
  <c r="H17" i="8"/>
  <c r="F17" i="8"/>
  <c r="H16" i="8"/>
  <c r="F16" i="8"/>
  <c r="H15" i="8"/>
  <c r="F15" i="8"/>
  <c r="H14" i="8"/>
  <c r="F14" i="8"/>
  <c r="H13" i="8"/>
  <c r="F13" i="8"/>
  <c r="H12" i="8"/>
  <c r="F12" i="8"/>
  <c r="H11" i="8"/>
  <c r="F11" i="8"/>
  <c r="H10" i="8"/>
  <c r="F10" i="8"/>
  <c r="H9" i="8"/>
  <c r="F9" i="8"/>
  <c r="H8" i="8"/>
  <c r="F8" i="8"/>
  <c r="H7" i="8"/>
  <c r="F7" i="8"/>
  <c r="H6" i="8"/>
  <c r="F6" i="8"/>
  <c r="H5" i="8"/>
  <c r="F5" i="8"/>
  <c r="H4" i="8"/>
  <c r="F4" i="8"/>
  <c r="H3" i="8"/>
  <c r="F3" i="8"/>
  <c r="H2" i="8"/>
  <c r="F2" i="8"/>
  <c r="P12" i="8"/>
  <c r="P11" i="8" s="1"/>
  <c r="P10" i="8"/>
  <c r="P9" i="8"/>
  <c r="P8" i="8"/>
  <c r="P7" i="8"/>
  <c r="P6" i="8"/>
  <c r="P5" i="8"/>
  <c r="P4" i="8"/>
  <c r="P3" i="8"/>
  <c r="P2" i="8"/>
  <c r="P12" i="6"/>
  <c r="P11" i="6" s="1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2" i="6"/>
  <c r="F3" i="6"/>
  <c r="K3" i="6" s="1"/>
  <c r="F4" i="6"/>
  <c r="K4" i="6" s="1"/>
  <c r="F5" i="6"/>
  <c r="K5" i="6" s="1"/>
  <c r="F6" i="6"/>
  <c r="K6" i="6" s="1"/>
  <c r="F7" i="6"/>
  <c r="K7" i="6" s="1"/>
  <c r="F8" i="6"/>
  <c r="K8" i="6" s="1"/>
  <c r="F9" i="6"/>
  <c r="K9" i="6" s="1"/>
  <c r="F10" i="6"/>
  <c r="K10" i="6" s="1"/>
  <c r="F11" i="6"/>
  <c r="K11" i="6" s="1"/>
  <c r="F12" i="6"/>
  <c r="K12" i="6" s="1"/>
  <c r="F13" i="6"/>
  <c r="K13" i="6" s="1"/>
  <c r="F14" i="6"/>
  <c r="K14" i="6" s="1"/>
  <c r="F15" i="6"/>
  <c r="K15" i="6" s="1"/>
  <c r="F16" i="6"/>
  <c r="K16" i="6" s="1"/>
  <c r="F17" i="6"/>
  <c r="K17" i="6" s="1"/>
  <c r="F2" i="6"/>
  <c r="K2" i="6" s="1"/>
  <c r="G3" i="2"/>
  <c r="G4" i="2"/>
  <c r="G5" i="2"/>
  <c r="G6" i="2"/>
  <c r="G7" i="2"/>
  <c r="G8" i="2"/>
  <c r="G9" i="2"/>
  <c r="G2" i="2"/>
  <c r="P10" i="6"/>
  <c r="P9" i="6"/>
  <c r="P8" i="6"/>
  <c r="P7" i="6"/>
  <c r="P6" i="6"/>
  <c r="P5" i="6"/>
  <c r="P4" i="6"/>
  <c r="P3" i="6"/>
  <c r="P2" i="6"/>
  <c r="P13" i="8" l="1"/>
  <c r="P14" i="8"/>
  <c r="P15" i="8" s="1"/>
  <c r="N10" i="2"/>
  <c r="O10" i="2"/>
  <c r="P10" i="2" s="1"/>
  <c r="N11" i="2"/>
  <c r="O11" i="2"/>
  <c r="P11" i="2" s="1"/>
  <c r="N12" i="2"/>
  <c r="O12" i="2"/>
  <c r="P12" i="2" s="1"/>
  <c r="N13" i="2"/>
  <c r="O13" i="2"/>
  <c r="P13" i="2" s="1"/>
  <c r="N14" i="2"/>
  <c r="O14" i="2"/>
  <c r="P14" i="2" s="1"/>
  <c r="N15" i="2"/>
  <c r="O15" i="2"/>
  <c r="P15" i="2" s="1"/>
  <c r="N16" i="2"/>
  <c r="O16" i="2"/>
  <c r="P16" i="2" s="1"/>
  <c r="N17" i="2"/>
  <c r="O17" i="2"/>
  <c r="P17" i="2" s="1"/>
  <c r="N18" i="2"/>
  <c r="O18" i="2"/>
  <c r="P18" i="2" s="1"/>
  <c r="N19" i="2"/>
  <c r="O19" i="2"/>
  <c r="P19" i="2" s="1"/>
  <c r="N20" i="2"/>
  <c r="O20" i="2"/>
  <c r="P20" i="2" s="1"/>
  <c r="N21" i="2"/>
  <c r="O21" i="2"/>
  <c r="P21" i="2" s="1"/>
  <c r="N22" i="2"/>
  <c r="O22" i="2"/>
  <c r="P22" i="2" s="1"/>
  <c r="N23" i="2"/>
  <c r="O23" i="2"/>
  <c r="P23" i="2" s="1"/>
  <c r="N24" i="2"/>
  <c r="O24" i="2"/>
  <c r="P24" i="2" s="1"/>
  <c r="N25" i="2"/>
  <c r="O25" i="2"/>
  <c r="P25" i="2" s="1"/>
  <c r="N26" i="2"/>
  <c r="O26" i="2"/>
  <c r="P26" i="2" s="1"/>
  <c r="N27" i="2"/>
  <c r="O27" i="2"/>
  <c r="P27" i="2" s="1"/>
  <c r="N28" i="2"/>
  <c r="O28" i="2"/>
  <c r="P28" i="2" s="1"/>
  <c r="N29" i="2"/>
  <c r="O29" i="2"/>
  <c r="P29" i="2" s="1"/>
  <c r="N30" i="2"/>
  <c r="O30" i="2"/>
  <c r="P30" i="2" s="1"/>
  <c r="P14" i="6"/>
  <c r="P15" i="6" s="1"/>
  <c r="A15" i="6"/>
  <c r="B15" i="6"/>
  <c r="C15" i="6"/>
  <c r="D15" i="6"/>
  <c r="A16" i="6"/>
  <c r="B16" i="6"/>
  <c r="C16" i="6"/>
  <c r="D16" i="6"/>
  <c r="A17" i="6"/>
  <c r="B17" i="6"/>
  <c r="C17" i="6"/>
  <c r="D17" i="6"/>
  <c r="A9" i="6"/>
  <c r="B9" i="6"/>
  <c r="C9" i="6"/>
  <c r="D9" i="6"/>
  <c r="A10" i="6"/>
  <c r="B10" i="6"/>
  <c r="C10" i="6"/>
  <c r="D10" i="6"/>
  <c r="A11" i="6"/>
  <c r="B11" i="6"/>
  <c r="C11" i="6"/>
  <c r="D11" i="6"/>
  <c r="A12" i="6"/>
  <c r="B12" i="6"/>
  <c r="C12" i="6"/>
  <c r="D12" i="6"/>
  <c r="A13" i="6"/>
  <c r="B13" i="6"/>
  <c r="C13" i="6"/>
  <c r="D13" i="6"/>
  <c r="A14" i="6"/>
  <c r="B14" i="6"/>
  <c r="C14" i="6"/>
  <c r="D14" i="6"/>
  <c r="B3" i="6"/>
  <c r="C3" i="6"/>
  <c r="D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D2" i="6"/>
  <c r="C2" i="6"/>
  <c r="B2" i="6"/>
  <c r="A3" i="6"/>
  <c r="A4" i="6"/>
  <c r="A5" i="6"/>
  <c r="A6" i="6"/>
  <c r="A7" i="6"/>
  <c r="A8" i="6"/>
  <c r="A2" i="6"/>
  <c r="L11" i="2"/>
  <c r="L12" i="2" s="1"/>
  <c r="N3" i="2"/>
  <c r="N4" i="2"/>
  <c r="N5" i="2"/>
  <c r="N6" i="2"/>
  <c r="N7" i="2"/>
  <c r="N8" i="2"/>
  <c r="N9" i="2"/>
  <c r="N2" i="2"/>
  <c r="O3" i="2"/>
  <c r="P3" i="2" s="1"/>
  <c r="O4" i="2"/>
  <c r="P4" i="2" s="1"/>
  <c r="O5" i="2"/>
  <c r="P5" i="2" s="1"/>
  <c r="O6" i="2"/>
  <c r="P6" i="2" s="1"/>
  <c r="O7" i="2"/>
  <c r="P7" i="2" s="1"/>
  <c r="O8" i="2"/>
  <c r="P8" i="2" s="1"/>
  <c r="O9" i="2"/>
  <c r="P9" i="2" s="1"/>
  <c r="O2" i="2"/>
  <c r="P2" i="2" s="1"/>
  <c r="P13" i="6" l="1"/>
  <c r="L13" i="2"/>
  <c r="L14" i="2" s="1"/>
  <c r="F6" i="2"/>
  <c r="F5" i="2"/>
  <c r="F8" i="2"/>
  <c r="F4" i="2"/>
  <c r="F9" i="2"/>
  <c r="F7" i="2"/>
  <c r="F3" i="2"/>
  <c r="F2" i="2"/>
  <c r="B3" i="2"/>
  <c r="B4" i="2"/>
  <c r="B5" i="2"/>
  <c r="B6" i="2"/>
  <c r="B7" i="2"/>
  <c r="B8" i="2"/>
  <c r="B9" i="2"/>
  <c r="B2" i="2"/>
  <c r="E17" i="8" l="1"/>
  <c r="G17" i="8" s="1"/>
  <c r="E13" i="8"/>
  <c r="G13" i="8" s="1"/>
  <c r="E9" i="8"/>
  <c r="G9" i="8" s="1"/>
  <c r="E5" i="8"/>
  <c r="G5" i="8" s="1"/>
  <c r="E6" i="8"/>
  <c r="G6" i="8" s="1"/>
  <c r="E16" i="8"/>
  <c r="G16" i="8" s="1"/>
  <c r="E12" i="8"/>
  <c r="G12" i="8" s="1"/>
  <c r="E8" i="8"/>
  <c r="G8" i="8" s="1"/>
  <c r="E4" i="8"/>
  <c r="G4" i="8" s="1"/>
  <c r="E10" i="8"/>
  <c r="G10" i="8" s="1"/>
  <c r="E15" i="8"/>
  <c r="G15" i="8" s="1"/>
  <c r="E11" i="8"/>
  <c r="G11" i="8" s="1"/>
  <c r="E7" i="8"/>
  <c r="G7" i="8" s="1"/>
  <c r="E3" i="8"/>
  <c r="G3" i="8" s="1"/>
  <c r="E14" i="8"/>
  <c r="G14" i="8" s="1"/>
  <c r="E2" i="8"/>
  <c r="G2" i="8" s="1"/>
  <c r="E15" i="6"/>
  <c r="E17" i="6"/>
  <c r="E16" i="6"/>
  <c r="E9" i="6"/>
  <c r="E11" i="6"/>
  <c r="E13" i="6"/>
  <c r="E10" i="6"/>
  <c r="E12" i="6"/>
  <c r="E14" i="6"/>
  <c r="E3" i="6"/>
  <c r="E5" i="6"/>
  <c r="E7" i="6"/>
  <c r="E4" i="6"/>
  <c r="E6" i="6"/>
  <c r="E8" i="6"/>
  <c r="E2" i="6"/>
  <c r="H6" i="2"/>
  <c r="H9" i="2"/>
  <c r="H5" i="2"/>
  <c r="H3" i="2"/>
  <c r="J3" i="2" s="1"/>
  <c r="H8" i="2"/>
  <c r="H4" i="2"/>
  <c r="H7" i="2"/>
  <c r="H2" i="2"/>
  <c r="J2" i="2" s="1"/>
  <c r="L2" i="6" l="1"/>
  <c r="G7" i="6"/>
  <c r="J7" i="6" s="1"/>
  <c r="L7" i="6"/>
  <c r="G9" i="6"/>
  <c r="J9" i="6" s="1"/>
  <c r="L9" i="6"/>
  <c r="G8" i="6"/>
  <c r="J8" i="6" s="1"/>
  <c r="L8" i="6"/>
  <c r="G5" i="6"/>
  <c r="J5" i="6" s="1"/>
  <c r="L5" i="6"/>
  <c r="G10" i="6"/>
  <c r="J10" i="6" s="1"/>
  <c r="L10" i="6"/>
  <c r="G16" i="6"/>
  <c r="J16" i="6" s="1"/>
  <c r="L16" i="6"/>
  <c r="G6" i="6"/>
  <c r="J6" i="6" s="1"/>
  <c r="L6" i="6"/>
  <c r="G3" i="6"/>
  <c r="J3" i="6" s="1"/>
  <c r="L3" i="6"/>
  <c r="G13" i="6"/>
  <c r="J13" i="6" s="1"/>
  <c r="L13" i="6"/>
  <c r="G17" i="6"/>
  <c r="J17" i="6" s="1"/>
  <c r="L17" i="6"/>
  <c r="G12" i="6"/>
  <c r="J12" i="6" s="1"/>
  <c r="L12" i="6"/>
  <c r="G4" i="6"/>
  <c r="J4" i="6" s="1"/>
  <c r="L4" i="6"/>
  <c r="G14" i="6"/>
  <c r="J14" i="6" s="1"/>
  <c r="L14" i="6"/>
  <c r="G11" i="6"/>
  <c r="J11" i="6" s="1"/>
  <c r="L11" i="6"/>
  <c r="G15" i="6"/>
  <c r="J15" i="6" s="1"/>
  <c r="L15" i="6"/>
  <c r="G2" i="6"/>
  <c r="J2" i="6" s="1"/>
  <c r="I3" i="2"/>
  <c r="J7" i="2"/>
  <c r="I7" i="2"/>
  <c r="J5" i="2"/>
  <c r="I5" i="2"/>
  <c r="J4" i="2"/>
  <c r="I4" i="2"/>
  <c r="J9" i="2"/>
  <c r="I9" i="2"/>
  <c r="J8" i="2"/>
  <c r="I8" i="2"/>
  <c r="J6" i="2"/>
  <c r="I6" i="2"/>
  <c r="I2" i="2"/>
  <c r="M11" i="6" l="1"/>
  <c r="I11" i="6"/>
  <c r="M4" i="6"/>
  <c r="I4" i="6"/>
  <c r="M3" i="6"/>
  <c r="I3" i="6"/>
  <c r="M9" i="6"/>
  <c r="I9" i="6"/>
  <c r="M17" i="6"/>
  <c r="I17" i="6"/>
  <c r="M16" i="6"/>
  <c r="I16" i="6"/>
  <c r="M5" i="6"/>
  <c r="I5" i="6"/>
  <c r="M15" i="6"/>
  <c r="I15" i="6"/>
  <c r="M14" i="6"/>
  <c r="I14" i="6"/>
  <c r="M12" i="6"/>
  <c r="I12" i="6"/>
  <c r="M13" i="6"/>
  <c r="I13" i="6"/>
  <c r="M6" i="6"/>
  <c r="I6" i="6"/>
  <c r="M10" i="6"/>
  <c r="I10" i="6"/>
  <c r="M8" i="6"/>
  <c r="I8" i="6"/>
  <c r="M7" i="6"/>
  <c r="I7" i="6"/>
  <c r="M2" i="6"/>
  <c r="I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F1" authorId="0" shapeId="0" xr:uid="{E8819D02-0C9E-4E6C-A20B-B26CE35DF7D6}">
      <text>
        <r>
          <rPr>
            <sz val="9"/>
            <color indexed="81"/>
            <rFont val="Tahoma"/>
            <family val="2"/>
            <charset val="238"/>
          </rPr>
          <t xml:space="preserve">Rendelni csak </t>
        </r>
        <r>
          <rPr>
            <b/>
            <sz val="9"/>
            <color indexed="81"/>
            <rFont val="Tahoma"/>
            <family val="2"/>
            <charset val="238"/>
          </rPr>
          <t>8 és 16 óra között</t>
        </r>
        <r>
          <rPr>
            <sz val="9"/>
            <color indexed="81"/>
            <rFont val="Tahoma"/>
            <family val="2"/>
            <charset val="238"/>
          </rPr>
          <t xml:space="preserve"> lehet!</t>
        </r>
      </text>
    </comment>
    <comment ref="J1" authorId="0" shapeId="0" xr:uid="{0DA17BFD-BA67-476A-BFAA-633EAC451F4B}">
      <text>
        <r>
          <rPr>
            <sz val="9"/>
            <color indexed="81"/>
            <rFont val="Tahoma"/>
            <family val="2"/>
            <charset val="238"/>
          </rPr>
          <t xml:space="preserve">Ehhez van szükség az </t>
        </r>
        <r>
          <rPr>
            <b/>
            <sz val="9"/>
            <color indexed="81"/>
            <rFont val="Tahoma"/>
            <family val="2"/>
            <charset val="238"/>
          </rPr>
          <t xml:space="preserve">P </t>
        </r>
        <r>
          <rPr>
            <sz val="9"/>
            <color indexed="81"/>
            <rFont val="Tahoma"/>
            <family val="2"/>
            <charset val="238"/>
          </rPr>
          <t>oszlop adataira.</t>
        </r>
      </text>
    </comment>
    <comment ref="K1" authorId="0" shapeId="0" xr:uid="{BB181699-FE7E-4A41-BED5-F564867EB286}">
      <text>
        <r>
          <rPr>
            <sz val="9"/>
            <color indexed="81"/>
            <rFont val="Tahoma"/>
            <family val="2"/>
            <charset val="238"/>
          </rPr>
          <t xml:space="preserve">Ha a megrendelés még a </t>
        </r>
        <r>
          <rPr>
            <b/>
            <sz val="9"/>
            <color indexed="81"/>
            <rFont val="Tahoma"/>
            <family val="2"/>
            <charset val="238"/>
          </rPr>
          <t>délelőtt</t>
        </r>
        <r>
          <rPr>
            <sz val="9"/>
            <color indexed="81"/>
            <rFont val="Tahoma"/>
            <family val="2"/>
            <charset val="238"/>
          </rPr>
          <t xml:space="preserve"> folyamán megtörtént, akkor jár </t>
        </r>
        <r>
          <rPr>
            <b/>
            <sz val="9"/>
            <color indexed="81"/>
            <rFont val="Tahoma"/>
            <family val="2"/>
            <charset val="238"/>
          </rPr>
          <t>2%</t>
        </r>
        <r>
          <rPr>
            <sz val="9"/>
            <color indexed="81"/>
            <rFont val="Tahoma"/>
            <family val="2"/>
            <charset val="238"/>
          </rPr>
          <t xml:space="preserve"> kedvezmény.</t>
        </r>
      </text>
    </comment>
    <comment ref="L1" authorId="0" shapeId="0" xr:uid="{59A1E8A0-09A2-40C1-83F3-05DC1D37E6CC}">
      <text>
        <r>
          <rPr>
            <b/>
            <sz val="9"/>
            <color indexed="81"/>
            <rFont val="Tahoma"/>
            <family val="2"/>
            <charset val="238"/>
          </rPr>
          <t>1. forma:</t>
        </r>
        <r>
          <rPr>
            <sz val="9"/>
            <color indexed="81"/>
            <rFont val="Tahoma"/>
            <family val="2"/>
            <charset val="238"/>
          </rPr>
          <t xml:space="preserve"> A január 1-jét tartalmazó hét az év első hete, ezért az az 1-es számú hét.</t>
        </r>
        <r>
          <rPr>
            <b/>
            <sz val="9"/>
            <color indexed="81"/>
            <rFont val="Tahoma"/>
            <family val="2"/>
            <charset val="238"/>
          </rPr>
          <t xml:space="preserve">
2. forma: </t>
        </r>
        <r>
          <rPr>
            <sz val="9"/>
            <color indexed="81"/>
            <rFont val="Tahoma"/>
            <family val="2"/>
            <charset val="238"/>
          </rPr>
          <t xml:space="preserve">Az év első csütörtökét tartalmazó hét az év első hete, ezért az az 1-es számú hét. Ez a rendszer az ISO 8601 szabványban meghatározott metodológiának felel meg, amely </t>
        </r>
        <r>
          <rPr>
            <u/>
            <sz val="9"/>
            <color indexed="81"/>
            <rFont val="Tahoma"/>
            <family val="2"/>
            <charset val="238"/>
          </rPr>
          <t>az elfogadott európai hétsorzámozási rendszer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M1" authorId="0" shapeId="0" xr:uid="{2CB0A9D9-D87D-4687-B0E3-887DAC43D07D}">
      <text>
        <r>
          <rPr>
            <b/>
            <sz val="9"/>
            <color indexed="81"/>
            <rFont val="Tahoma"/>
            <charset val="1"/>
          </rPr>
          <t xml:space="preserve">Azok a sorok legyenek más formátumúak, mikor a kiszállítás hétvégén történt!
</t>
        </r>
        <r>
          <rPr>
            <sz val="9"/>
            <color indexed="81"/>
            <rFont val="Tahoma"/>
            <family val="2"/>
            <charset val="238"/>
          </rPr>
          <t>(Feltételes formázás)</t>
        </r>
      </text>
    </comment>
    <comment ref="P11" authorId="0" shapeId="0" xr:uid="{5D7465E8-A864-4AC5-BE67-7F624E84F289}">
      <text>
        <r>
          <rPr>
            <b/>
            <sz val="9"/>
            <color indexed="81"/>
            <rFont val="Tahoma"/>
            <charset val="1"/>
          </rPr>
          <t>Nagypéntek:</t>
        </r>
        <r>
          <rPr>
            <sz val="9"/>
            <color indexed="81"/>
            <rFont val="Tahoma"/>
            <family val="2"/>
            <charset val="238"/>
          </rPr>
          <t xml:space="preserve"> A Húsvét előtti péntek.</t>
        </r>
      </text>
    </comment>
    <comment ref="P12" authorId="0" shapeId="0" xr:uid="{05A2FA0E-F356-42E1-9AC3-7F575F085484}">
      <text>
        <r>
          <rPr>
            <b/>
            <sz val="9"/>
            <color indexed="81"/>
            <rFont val="Tahoma"/>
            <family val="2"/>
            <charset val="238"/>
          </rPr>
          <t>Húsvét vasárnap</t>
        </r>
      </text>
    </comment>
    <comment ref="P14" authorId="0" shapeId="0" xr:uid="{035E57B5-D70E-4D8B-9E2B-371EF46A390D}">
      <text>
        <r>
          <rPr>
            <b/>
            <sz val="9"/>
            <color indexed="81"/>
            <rFont val="Tahoma"/>
            <family val="2"/>
            <charset val="238"/>
          </rPr>
          <t>A Pünkösd minden évben Húsvét után 7 héttel következik.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F1" authorId="0" shapeId="0" xr:uid="{20581A8B-2999-4DCA-816F-F99953C855D5}">
      <text>
        <r>
          <rPr>
            <sz val="9"/>
            <color indexed="81"/>
            <rFont val="Tahoma"/>
            <family val="2"/>
            <charset val="238"/>
          </rPr>
          <t xml:space="preserve">Rendelni csak </t>
        </r>
        <r>
          <rPr>
            <b/>
            <sz val="9"/>
            <color indexed="81"/>
            <rFont val="Tahoma"/>
            <family val="2"/>
            <charset val="238"/>
          </rPr>
          <t>8 és 16 óra között</t>
        </r>
        <r>
          <rPr>
            <sz val="9"/>
            <color indexed="81"/>
            <rFont val="Tahoma"/>
            <family val="2"/>
            <charset val="238"/>
          </rPr>
          <t xml:space="preserve"> lehet!</t>
        </r>
      </text>
    </comment>
    <comment ref="J1" authorId="0" shapeId="0" xr:uid="{ED3B8092-925F-4EDB-8157-692A314D1DD7}">
      <text>
        <r>
          <rPr>
            <sz val="9"/>
            <color indexed="81"/>
            <rFont val="Tahoma"/>
            <family val="2"/>
            <charset val="238"/>
          </rPr>
          <t xml:space="preserve">Ehhez van szükség az </t>
        </r>
        <r>
          <rPr>
            <b/>
            <sz val="9"/>
            <color indexed="81"/>
            <rFont val="Tahoma"/>
            <family val="2"/>
            <charset val="238"/>
          </rPr>
          <t xml:space="preserve">P </t>
        </r>
        <r>
          <rPr>
            <sz val="9"/>
            <color indexed="81"/>
            <rFont val="Tahoma"/>
            <family val="2"/>
            <charset val="238"/>
          </rPr>
          <t>oszlop adataira.</t>
        </r>
      </text>
    </comment>
    <comment ref="K1" authorId="0" shapeId="0" xr:uid="{D147E8E3-A40C-4C2D-A01C-ED0CACB0E89A}">
      <text>
        <r>
          <rPr>
            <sz val="9"/>
            <color indexed="81"/>
            <rFont val="Tahoma"/>
            <family val="2"/>
            <charset val="238"/>
          </rPr>
          <t xml:space="preserve">Ha a megrendelés még a </t>
        </r>
        <r>
          <rPr>
            <b/>
            <sz val="9"/>
            <color indexed="81"/>
            <rFont val="Tahoma"/>
            <family val="2"/>
            <charset val="238"/>
          </rPr>
          <t>délelőtt</t>
        </r>
        <r>
          <rPr>
            <sz val="9"/>
            <color indexed="81"/>
            <rFont val="Tahoma"/>
            <family val="2"/>
            <charset val="238"/>
          </rPr>
          <t xml:space="preserve"> folyamán megtörtént, akkor jár </t>
        </r>
        <r>
          <rPr>
            <b/>
            <sz val="9"/>
            <color indexed="81"/>
            <rFont val="Tahoma"/>
            <family val="2"/>
            <charset val="238"/>
          </rPr>
          <t>2%</t>
        </r>
        <r>
          <rPr>
            <sz val="9"/>
            <color indexed="81"/>
            <rFont val="Tahoma"/>
            <family val="2"/>
            <charset val="238"/>
          </rPr>
          <t xml:space="preserve"> kedvezmény.</t>
        </r>
      </text>
    </comment>
    <comment ref="L1" authorId="0" shapeId="0" xr:uid="{25AABD37-D017-45F5-BD05-85B0300661A6}">
      <text>
        <r>
          <rPr>
            <b/>
            <sz val="9"/>
            <color indexed="81"/>
            <rFont val="Tahoma"/>
            <family val="2"/>
            <charset val="238"/>
          </rPr>
          <t>1. forma:</t>
        </r>
        <r>
          <rPr>
            <sz val="9"/>
            <color indexed="81"/>
            <rFont val="Tahoma"/>
            <family val="2"/>
            <charset val="238"/>
          </rPr>
          <t xml:space="preserve"> A január 1-jét tartalmazó hét az év első hete, ezért az az 1-es számú hét.</t>
        </r>
        <r>
          <rPr>
            <b/>
            <sz val="9"/>
            <color indexed="81"/>
            <rFont val="Tahoma"/>
            <family val="2"/>
            <charset val="238"/>
          </rPr>
          <t xml:space="preserve">
2. forma: </t>
        </r>
        <r>
          <rPr>
            <sz val="9"/>
            <color indexed="81"/>
            <rFont val="Tahoma"/>
            <family val="2"/>
            <charset val="238"/>
          </rPr>
          <t xml:space="preserve">Az év első csütörtökét tartalmazó hét az év első hete, ezért az az 1-es számú hét. Ez a rendszer az ISO 8601 szabványban meghatározott metodológiának felel meg, amely </t>
        </r>
        <r>
          <rPr>
            <u/>
            <sz val="9"/>
            <color indexed="81"/>
            <rFont val="Tahoma"/>
            <family val="2"/>
            <charset val="238"/>
          </rPr>
          <t>az elfogadott európai hétsorzámozási rendszer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M1" authorId="0" shapeId="0" xr:uid="{268E9997-1C60-4FB8-8BB2-4CBAE554B082}">
      <text>
        <r>
          <rPr>
            <b/>
            <sz val="9"/>
            <color indexed="81"/>
            <rFont val="Tahoma"/>
            <charset val="1"/>
          </rPr>
          <t xml:space="preserve">Azok a sorok legyenek más formátumúak, mikor a kiszállítás hétvégén történt!
</t>
        </r>
        <r>
          <rPr>
            <sz val="9"/>
            <color indexed="81"/>
            <rFont val="Tahoma"/>
            <family val="2"/>
            <charset val="238"/>
          </rPr>
          <t>(Feltételes formázás)</t>
        </r>
      </text>
    </comment>
    <comment ref="P11" authorId="0" shapeId="0" xr:uid="{63767872-EC87-400C-B8D3-BC7E1C854EDE}">
      <text>
        <r>
          <rPr>
            <b/>
            <sz val="9"/>
            <color indexed="81"/>
            <rFont val="Tahoma"/>
            <charset val="1"/>
          </rPr>
          <t>Nagypéntek:</t>
        </r>
        <r>
          <rPr>
            <sz val="9"/>
            <color indexed="81"/>
            <rFont val="Tahoma"/>
            <family val="2"/>
            <charset val="238"/>
          </rPr>
          <t xml:space="preserve"> A Húsvét előtti péntek.</t>
        </r>
      </text>
    </comment>
    <comment ref="P12" authorId="0" shapeId="0" xr:uid="{C8258AEA-A940-4A1F-872E-6017A2BAB3C7}">
      <text>
        <r>
          <rPr>
            <b/>
            <sz val="9"/>
            <color indexed="81"/>
            <rFont val="Tahoma"/>
            <family val="2"/>
            <charset val="238"/>
          </rPr>
          <t>Húsvét vasárnap</t>
        </r>
      </text>
    </comment>
    <comment ref="P14" authorId="0" shapeId="0" xr:uid="{3EB074F8-87BE-44C4-94F2-72468106BAF4}">
      <text>
        <r>
          <rPr>
            <b/>
            <sz val="9"/>
            <color indexed="81"/>
            <rFont val="Tahoma"/>
            <family val="2"/>
            <charset val="238"/>
          </rPr>
          <t>A Pünkösd minden évben Húsvét után 7 héttel következik.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L11" authorId="0" shapeId="0" xr:uid="{D53E99DD-34F7-4C2C-AC37-AF5CC1352694}">
      <text>
        <r>
          <rPr>
            <b/>
            <sz val="9"/>
            <color indexed="81"/>
            <rFont val="Tahoma"/>
            <family val="2"/>
            <charset val="238"/>
          </rPr>
          <t>Húsvét vasárnap</t>
        </r>
      </text>
    </comment>
    <comment ref="L13" authorId="0" shapeId="0" xr:uid="{0EED93D6-D4B7-4705-9F7E-8000F9929F00}">
      <text>
        <r>
          <rPr>
            <b/>
            <sz val="9"/>
            <color indexed="81"/>
            <rFont val="Tahoma"/>
            <family val="2"/>
            <charset val="238"/>
          </rPr>
          <t>A Pünkösd minden évben Húsvét után 7 héttel következik.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<sst xmlns="http://schemas.openxmlformats.org/spreadsheetml/2006/main" count="58" uniqueCount="38">
  <si>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Dél-Dunántúl</t>
  </si>
  <si>
    <t>Nyugat-Dunántúl</t>
  </si>
  <si>
    <t>Budapest</t>
  </si>
  <si>
    <t>Észak-Alföld</t>
  </si>
  <si>
    <t>Közép-Dunántúl</t>
  </si>
  <si>
    <t>Dél-Alföld</t>
  </si>
  <si>
    <t>Közép-Magyarország</t>
  </si>
  <si>
    <t>Észak-Magyarország</t>
  </si>
  <si>
    <t>régió</t>
  </si>
  <si>
    <t>termék kategória</t>
  </si>
  <si>
    <t>tej 1,5%</t>
  </si>
  <si>
    <t>tej 2,8%</t>
  </si>
  <si>
    <t>vaj</t>
  </si>
  <si>
    <t>gyártó</t>
  </si>
  <si>
    <t>tejföl 12%</t>
  </si>
  <si>
    <t>tejföl 20%</t>
  </si>
  <si>
    <t>TejHatalom</t>
  </si>
  <si>
    <t>Minden Napra</t>
  </si>
  <si>
    <t>TEJ-L</t>
  </si>
  <si>
    <t>MA-TEJ</t>
  </si>
  <si>
    <t>rendelés dátuma</t>
  </si>
  <si>
    <t>kiszállítás dátuma</t>
  </si>
  <si>
    <t>számlaszám</t>
  </si>
  <si>
    <t>ünnepek</t>
  </si>
  <si>
    <t>év</t>
  </si>
  <si>
    <t>hó</t>
  </si>
  <si>
    <t>nap</t>
  </si>
  <si>
    <r>
      <t xml:space="preserve">a rendelés és a kiszállítás között eltelt </t>
    </r>
    <r>
      <rPr>
        <b/>
        <sz val="11"/>
        <color rgb="FFFF0000"/>
        <rFont val="Calibri"/>
        <family val="2"/>
        <charset val="238"/>
        <scheme val="minor"/>
      </rPr>
      <t>MUNKANAPOK</t>
    </r>
    <r>
      <rPr>
        <b/>
        <sz val="11"/>
        <color theme="1"/>
        <rFont val="Calibri"/>
        <family val="2"/>
        <charset val="238"/>
        <scheme val="minor"/>
      </rPr>
      <t xml:space="preserve"> száma</t>
    </r>
  </si>
  <si>
    <r>
      <t xml:space="preserve">a rendelés és a kiszállítás között eltelt </t>
    </r>
    <r>
      <rPr>
        <b/>
        <sz val="11"/>
        <color rgb="FFFF0000"/>
        <rFont val="Calibri"/>
        <family val="2"/>
        <charset val="238"/>
        <scheme val="minor"/>
      </rPr>
      <t>napok</t>
    </r>
    <r>
      <rPr>
        <b/>
        <sz val="11"/>
        <color theme="1"/>
        <rFont val="Calibri"/>
        <family val="2"/>
        <charset val="238"/>
        <scheme val="minor"/>
      </rPr>
      <t xml:space="preserve"> száma</t>
    </r>
  </si>
  <si>
    <t>Az év hanyadik hetében történt a kiszállítás?</t>
  </si>
  <si>
    <r>
      <t xml:space="preserve">A rendelés és a kiszállítás között eltelt </t>
    </r>
    <r>
      <rPr>
        <b/>
        <sz val="11"/>
        <color rgb="FFFF0000"/>
        <rFont val="Calibri"/>
        <family val="2"/>
        <charset val="238"/>
        <scheme val="minor"/>
      </rPr>
      <t>MUNKANAPOK</t>
    </r>
    <r>
      <rPr>
        <b/>
        <sz val="11"/>
        <color theme="1"/>
        <rFont val="Calibri"/>
        <family val="2"/>
        <charset val="238"/>
        <scheme val="minor"/>
      </rPr>
      <t xml:space="preserve"> száma</t>
    </r>
  </si>
  <si>
    <r>
      <t xml:space="preserve">A rendelés és a kiszállítás között eltelt </t>
    </r>
    <r>
      <rPr>
        <b/>
        <sz val="11"/>
        <color rgb="FFFF0000"/>
        <rFont val="Calibri"/>
        <family val="2"/>
        <charset val="238"/>
        <scheme val="minor"/>
      </rPr>
      <t>napok</t>
    </r>
    <r>
      <rPr>
        <b/>
        <sz val="11"/>
        <color theme="1"/>
        <rFont val="Calibri"/>
        <family val="2"/>
        <charset val="238"/>
        <scheme val="minor"/>
      </rPr>
      <t xml:space="preserve"> száma</t>
    </r>
  </si>
  <si>
    <t>rendelés időpontja</t>
  </si>
  <si>
    <t>A kiszállítás a hét ezen napjára esett</t>
  </si>
  <si>
    <t>kedvezmény</t>
  </si>
  <si>
    <t>A megrendelés összege</t>
  </si>
  <si>
    <r>
      <t xml:space="preserve">A rendelés és a kiszállítás között eltelt </t>
    </r>
    <r>
      <rPr>
        <sz val="11"/>
        <color rgb="FFFF0000"/>
        <rFont val="Calibri"/>
        <family val="2"/>
        <charset val="238"/>
        <scheme val="minor"/>
      </rPr>
      <t>napok</t>
    </r>
    <r>
      <rPr>
        <sz val="11"/>
        <color theme="1"/>
        <rFont val="Calibri"/>
        <family val="2"/>
        <charset val="238"/>
        <scheme val="minor"/>
      </rPr>
      <t xml:space="preserve"> száma</t>
    </r>
  </si>
  <si>
    <r>
      <t xml:space="preserve">A rendelés és a kiszállítás között eltelt </t>
    </r>
    <r>
      <rPr>
        <sz val="11"/>
        <color rgb="FFFF0000"/>
        <rFont val="Calibri"/>
        <family val="2"/>
        <charset val="238"/>
        <scheme val="minor"/>
      </rPr>
      <t>MUNKANAPOK</t>
    </r>
    <r>
      <rPr>
        <sz val="11"/>
        <color theme="1"/>
        <rFont val="Calibri"/>
        <family val="2"/>
        <charset val="238"/>
        <scheme val="minor"/>
      </rPr>
      <t xml:space="preserve"> száma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</si>
</sst>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Ft&quot;_-;\-* #,##0.00\ &quot;Ft&quot;_-;_-* &quot;-&quot;??\ &quot;Ft&quot;_-;_-@_-"/>
    <numFmt numFmtId="164" formatCode="###\-###\-##0"/>
    <numFmt numFmtId="165" formatCode="mmm/\ dd/"/>
    <numFmt numFmtId="167" formatCode="[$-F400]h:mm:ss\ AM/PM"/>
    <numFmt numFmtId="170" formatCode="_-* #,##0\ [$Ft-40E]_-;\-* #,##0\ [$Ft-40E]_-;_-* &quot;-&quot;??\ [$Ft-40E]_-;_-@_-"/>
    <numFmt numFmtId="172" formatCode="_-* #,##0\ &quot;Ft&quot;_-;\-* #,##0\ &quot;Ft&quot;_-;_-* &quot;-&quot;??\ &quot;Ft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u/>
      <sz val="11"/>
      <color theme="0"/>
      <name val="Calibri"/>
      <family val="2"/>
      <charset val="238"/>
      <scheme val="minor"/>
    </font>
    <font>
      <b/>
      <sz val="9"/>
      <color indexed="81"/>
      <name val="Tahoma"/>
      <charset val="1"/>
    </font>
    <font>
      <u/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70" fontId="0" fillId="0" borderId="1" xfId="0" applyNumberFormat="1" applyBorder="1" applyAlignment="1">
      <alignment vertical="center"/>
    </xf>
    <xf numFmtId="172" fontId="0" fillId="0" borderId="1" xfId="1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</cellXfs>
  <cellStyles count="2">
    <cellStyle name="Normál" xfId="0" builtinId="0"/>
    <cellStyle name="Pénznem" xfId="1" builtinId="4"/>
  </cellStyles>
  <dxfs count="3">
    <dxf>
      <font>
        <color theme="0"/>
      </font>
      <fill>
        <patternFill>
          <bgColor rgb="FFD0660E"/>
        </patternFill>
      </fill>
    </dxf>
    <dxf>
      <font>
        <color theme="0"/>
      </font>
      <fill>
        <patternFill>
          <bgColor rgb="FFD0660E"/>
        </patternFill>
      </fill>
    </dxf>
    <dxf>
      <font>
        <color theme="0"/>
      </font>
      <fill>
        <patternFill>
          <bgColor rgb="FFD0660E"/>
        </patternFill>
      </fill>
    </dxf>
  </dxfs>
  <tableStyles count="0" defaultTableStyle="TableStyleMedium2" defaultPivotStyle="PivotStyleLight16"/>
  <colors>
    <mruColors>
      <color rgb="FFD0660E"/>
      <color rgb="FFF86A3E"/>
      <color rgb="FFA5E169"/>
      <color rgb="FF78C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42375</xdr:colOff>
      <xdr:row>17</xdr:row>
      <xdr:rowOff>15675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69DFEF8B-5386-4A2A-A10F-13E531D19E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38" t="29038" r="9513" b="14359"/>
        <a:stretch/>
      </xdr:blipFill>
      <xdr:spPr>
        <a:xfrm>
          <a:off x="0" y="0"/>
          <a:ext cx="11520000" cy="41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D2AA3-0EC0-46D1-AF1E-D3D6848B0E85}">
  <dimension ref="A1:P17"/>
  <sheetViews>
    <sheetView tabSelected="1" workbookViewId="0">
      <selection activeCell="F4" sqref="F4"/>
    </sheetView>
  </sheetViews>
  <sheetFormatPr defaultRowHeight="15" x14ac:dyDescent="0.25"/>
  <sheetData>
    <row r="1" spans="1:16" x14ac:dyDescent="0.25">
      <c r="A1" s="19" t="s">
        <v>22</v>
      </c>
      <c r="B1" s="19" t="s">
        <v>8</v>
      </c>
      <c r="C1" s="19" t="s">
        <v>9</v>
      </c>
      <c r="D1" s="19" t="s">
        <v>13</v>
      </c>
      <c r="E1" s="19" t="s">
        <v>20</v>
      </c>
      <c r="F1" s="19" t="s">
        <v>32</v>
      </c>
      <c r="G1" s="19" t="s">
        <v>21</v>
      </c>
      <c r="H1" s="19" t="s">
        <v>35</v>
      </c>
      <c r="I1" s="19" t="s">
        <v>36</v>
      </c>
      <c r="J1" s="19" t="s">
        <v>37</v>
      </c>
      <c r="K1" s="19" t="s">
        <v>34</v>
      </c>
      <c r="L1" s="20" t="s">
        <v>29</v>
      </c>
      <c r="M1" s="20" t="s">
        <v>33</v>
      </c>
      <c r="N1" s="21"/>
      <c r="P1" s="11" t="s">
        <v>23</v>
      </c>
    </row>
    <row r="2" spans="1:16" x14ac:dyDescent="0.25">
      <c r="A2">
        <f ca="1">RANDBETWEEN(12345678,99999999)</f>
        <v>53674990</v>
      </c>
      <c r="B2" t="str">
        <f ca="1">VLOOKUP(RANDBETWEEN(1,COUNTA(adatok!C$2:C$30)),adatok!$A$2:$J$9,3)</f>
        <v>Budapest</v>
      </c>
      <c r="C2" t="str">
        <f ca="1">VLOOKUP(RANDBETWEEN(1,COUNTA(adatok!D$2:D$30)),adatok!$A$2:$J$9,4)</f>
        <v>tejföl 20%</v>
      </c>
      <c r="D2" t="str">
        <f ca="1">VLOOKUP(RANDBETWEEN(1,COUNTA(adatok!E$2:E$30)),adatok!$A$2:$J$9,5)</f>
        <v>TEJ-L</v>
      </c>
      <c r="E2">
        <f ca="1">VLOOKUP(RANDBETWEEN(1,COUNTA(adatok!F$2:F$30)),adatok!$A$2:$J$9,6)</f>
        <v>43293</v>
      </c>
      <c r="F2">
        <f ca="1">RANDBETWEEN(3333333,6666666)/10000000</f>
        <v>0.61807590000000001</v>
      </c>
      <c r="G2">
        <f ca="1">E2+RANDBETWEEN(0,21)</f>
        <v>43306</v>
      </c>
      <c r="H2">
        <f ca="1">ROUND(RANDBETWEEN(50000,2000000),-1)</f>
        <v>1759110</v>
      </c>
      <c r="P2" s="12">
        <f ca="1">DATEVALUE(YEAR(TODAY())&amp;"."&amp;"01.01")</f>
        <v>43466</v>
      </c>
    </row>
    <row r="3" spans="1:16" x14ac:dyDescent="0.25">
      <c r="A3">
        <f t="shared" ref="A3:A17" ca="1" si="0">RANDBETWEEN(12345678,99999999)</f>
        <v>26765536</v>
      </c>
      <c r="B3" t="str">
        <f ca="1">VLOOKUP(RANDBETWEEN(1,COUNTA(adatok!C$2:C$30)),adatok!$A$2:$J$9,3)</f>
        <v>Dél-Dunántúl</v>
      </c>
      <c r="C3" t="str">
        <f ca="1">VLOOKUP(RANDBETWEEN(1,COUNTA(adatok!D$2:D$30)),adatok!$A$2:$J$9,4)</f>
        <v>tej 2,8%</v>
      </c>
      <c r="D3" t="str">
        <f ca="1">VLOOKUP(RANDBETWEEN(1,COUNTA(adatok!E$2:E$30)),adatok!$A$2:$J$9,5)</f>
        <v>Minden Napra</v>
      </c>
      <c r="E3">
        <f ca="1">VLOOKUP(RANDBETWEEN(1,COUNTA(adatok!F$2:F$30)),adatok!$A$2:$J$9,6)</f>
        <v>43530</v>
      </c>
      <c r="F3">
        <f t="shared" ref="F3:F17" ca="1" si="1">RANDBETWEEN(3333333,6666666)/10000000</f>
        <v>0.373116</v>
      </c>
      <c r="G3">
        <f t="shared" ref="G3:G17" ca="1" si="2">E3+RANDBETWEEN(0,21)</f>
        <v>43541</v>
      </c>
      <c r="H3">
        <f t="shared" ref="H3:H17" ca="1" si="3">ROUND(RANDBETWEEN(50000,2000000),-1)</f>
        <v>698150</v>
      </c>
      <c r="P3" s="12">
        <f ca="1">DATEVALUE(YEAR(TODAY())&amp;"."&amp;"03.15")</f>
        <v>43539</v>
      </c>
    </row>
    <row r="4" spans="1:16" x14ac:dyDescent="0.25">
      <c r="A4">
        <f t="shared" ca="1" si="0"/>
        <v>98978887</v>
      </c>
      <c r="B4" t="str">
        <f ca="1">VLOOKUP(RANDBETWEEN(1,COUNTA(adatok!C$2:C$30)),adatok!$A$2:$J$9,3)</f>
        <v>Dél-Dunántúl</v>
      </c>
      <c r="C4" t="str">
        <f ca="1">VLOOKUP(RANDBETWEEN(1,COUNTA(adatok!D$2:D$30)),adatok!$A$2:$J$9,4)</f>
        <v>tej 1,5%</v>
      </c>
      <c r="D4" t="str">
        <f ca="1">VLOOKUP(RANDBETWEEN(1,COUNTA(adatok!E$2:E$30)),adatok!$A$2:$J$9,5)</f>
        <v>TejHatalom</v>
      </c>
      <c r="E4">
        <f ca="1">VLOOKUP(RANDBETWEEN(1,COUNTA(adatok!F$2:F$30)),adatok!$A$2:$J$9,6)</f>
        <v>43720</v>
      </c>
      <c r="F4">
        <f t="shared" ca="1" si="1"/>
        <v>0.43679829999999997</v>
      </c>
      <c r="G4">
        <f t="shared" ca="1" si="2"/>
        <v>43740</v>
      </c>
      <c r="H4">
        <f t="shared" ca="1" si="3"/>
        <v>293230</v>
      </c>
      <c r="P4" s="12">
        <f ca="1">DATEVALUE(YEAR(TODAY())&amp;"."&amp;"05.01")</f>
        <v>43586</v>
      </c>
    </row>
    <row r="5" spans="1:16" x14ac:dyDescent="0.25">
      <c r="A5">
        <f t="shared" ca="1" si="0"/>
        <v>74755898</v>
      </c>
      <c r="B5" t="str">
        <f ca="1">VLOOKUP(RANDBETWEEN(1,COUNTA(adatok!C$2:C$30)),adatok!$A$2:$J$9,3)</f>
        <v>Nyugat-Dunántúl</v>
      </c>
      <c r="C5" t="str">
        <f ca="1">VLOOKUP(RANDBETWEEN(1,COUNTA(adatok!D$2:D$30)),adatok!$A$2:$J$9,4)</f>
        <v>tejföl 12%</v>
      </c>
      <c r="D5" t="str">
        <f ca="1">VLOOKUP(RANDBETWEEN(1,COUNTA(adatok!E$2:E$30)),adatok!$A$2:$J$9,5)</f>
        <v>TejHatalom</v>
      </c>
      <c r="E5">
        <f ca="1">VLOOKUP(RANDBETWEEN(1,COUNTA(adatok!F$2:F$30)),adatok!$A$2:$J$9,6)</f>
        <v>43640</v>
      </c>
      <c r="F5">
        <f t="shared" ca="1" si="1"/>
        <v>0.4207574</v>
      </c>
      <c r="G5">
        <f t="shared" ca="1" si="2"/>
        <v>43648</v>
      </c>
      <c r="H5">
        <f t="shared" ca="1" si="3"/>
        <v>1618190</v>
      </c>
      <c r="P5" s="12">
        <f ca="1">DATEVALUE(YEAR(TODAY())&amp;"."&amp;"08.20")</f>
        <v>43697</v>
      </c>
    </row>
    <row r="6" spans="1:16" x14ac:dyDescent="0.25">
      <c r="A6">
        <f t="shared" ca="1" si="0"/>
        <v>58381382</v>
      </c>
      <c r="B6" t="str">
        <f ca="1">VLOOKUP(RANDBETWEEN(1,COUNTA(adatok!C$2:C$30)),adatok!$A$2:$J$9,3)</f>
        <v>Észak-Alföld</v>
      </c>
      <c r="C6" t="str">
        <f ca="1">VLOOKUP(RANDBETWEEN(1,COUNTA(adatok!D$2:D$30)),adatok!$A$2:$J$9,4)</f>
        <v>tejföl 12%</v>
      </c>
      <c r="D6" t="str">
        <f ca="1">VLOOKUP(RANDBETWEEN(1,COUNTA(adatok!E$2:E$30)),adatok!$A$2:$J$9,5)</f>
        <v>Minden Napra</v>
      </c>
      <c r="E6">
        <f ca="1">VLOOKUP(RANDBETWEEN(1,COUNTA(adatok!F$2:F$30)),adatok!$A$2:$J$9,6)</f>
        <v>43712</v>
      </c>
      <c r="F6">
        <f t="shared" ca="1" si="1"/>
        <v>0.51675139999999997</v>
      </c>
      <c r="G6">
        <f t="shared" ca="1" si="2"/>
        <v>43722</v>
      </c>
      <c r="H6">
        <f t="shared" ca="1" si="3"/>
        <v>1325100</v>
      </c>
      <c r="P6" s="12">
        <f ca="1">DATEVALUE(YEAR(TODAY())&amp;"."&amp;"10.23")</f>
        <v>43761</v>
      </c>
    </row>
    <row r="7" spans="1:16" x14ac:dyDescent="0.25">
      <c r="A7">
        <f t="shared" ca="1" si="0"/>
        <v>19821080</v>
      </c>
      <c r="B7" t="str">
        <f ca="1">VLOOKUP(RANDBETWEEN(1,COUNTA(adatok!C$2:C$30)),adatok!$A$2:$J$9,3)</f>
        <v>Nyugat-Dunántúl</v>
      </c>
      <c r="C7" t="str">
        <f ca="1">VLOOKUP(RANDBETWEEN(1,COUNTA(adatok!D$2:D$30)),adatok!$A$2:$J$9,4)</f>
        <v>tejföl 12%</v>
      </c>
      <c r="D7" t="str">
        <f ca="1">VLOOKUP(RANDBETWEEN(1,COUNTA(adatok!E$2:E$30)),adatok!$A$2:$J$9,5)</f>
        <v>TejHatalom</v>
      </c>
      <c r="E7">
        <f ca="1">VLOOKUP(RANDBETWEEN(1,COUNTA(adatok!F$2:F$30)),adatok!$A$2:$J$9,6)</f>
        <v>43293</v>
      </c>
      <c r="F7">
        <f t="shared" ca="1" si="1"/>
        <v>0.37271090000000001</v>
      </c>
      <c r="G7">
        <f t="shared" ca="1" si="2"/>
        <v>43301</v>
      </c>
      <c r="H7">
        <f t="shared" ca="1" si="3"/>
        <v>1942160</v>
      </c>
      <c r="P7" s="12">
        <f ca="1">DATEVALUE(YEAR(TODAY())&amp;"."&amp;"11.01")</f>
        <v>43770</v>
      </c>
    </row>
    <row r="8" spans="1:16" x14ac:dyDescent="0.25">
      <c r="A8">
        <f t="shared" ca="1" si="0"/>
        <v>33174466</v>
      </c>
      <c r="B8" t="str">
        <f ca="1">VLOOKUP(RANDBETWEEN(1,COUNTA(adatok!C$2:C$30)),adatok!$A$2:$J$9,3)</f>
        <v>Dél-Dunántúl</v>
      </c>
      <c r="C8" t="str">
        <f ca="1">VLOOKUP(RANDBETWEEN(1,COUNTA(adatok!D$2:D$30)),adatok!$A$2:$J$9,4)</f>
        <v>tej 1,5%</v>
      </c>
      <c r="D8" t="str">
        <f ca="1">VLOOKUP(RANDBETWEEN(1,COUNTA(adatok!E$2:E$30)),adatok!$A$2:$J$9,5)</f>
        <v>TEJ-L</v>
      </c>
      <c r="E8">
        <f ca="1">VLOOKUP(RANDBETWEEN(1,COUNTA(adatok!F$2:F$30)),adatok!$A$2:$J$9,6)</f>
        <v>43712</v>
      </c>
      <c r="F8">
        <f t="shared" ca="1" si="1"/>
        <v>0.59510669999999999</v>
      </c>
      <c r="G8">
        <f t="shared" ca="1" si="2"/>
        <v>43731</v>
      </c>
      <c r="H8">
        <f t="shared" ca="1" si="3"/>
        <v>190860</v>
      </c>
      <c r="P8" s="12">
        <f ca="1">DATEVALUE(YEAR(TODAY())&amp;"."&amp;"12.25")</f>
        <v>43824</v>
      </c>
    </row>
    <row r="9" spans="1:16" x14ac:dyDescent="0.25">
      <c r="A9">
        <f t="shared" ca="1" si="0"/>
        <v>56899516</v>
      </c>
      <c r="B9" t="str">
        <f ca="1">VLOOKUP(RANDBETWEEN(1,COUNTA(adatok!C$2:C$30)),adatok!$A$2:$J$9,3)</f>
        <v>Észak-Magyarország</v>
      </c>
      <c r="C9" t="str">
        <f ca="1">VLOOKUP(RANDBETWEEN(1,COUNTA(adatok!D$2:D$30)),adatok!$A$2:$J$9,4)</f>
        <v>vaj</v>
      </c>
      <c r="D9" t="str">
        <f ca="1">VLOOKUP(RANDBETWEEN(1,COUNTA(adatok!E$2:E$30)),adatok!$A$2:$J$9,5)</f>
        <v>Minden Napra</v>
      </c>
      <c r="E9">
        <f ca="1">VLOOKUP(RANDBETWEEN(1,COUNTA(adatok!F$2:F$30)),adatok!$A$2:$J$9,6)</f>
        <v>43718</v>
      </c>
      <c r="F9">
        <f t="shared" ca="1" si="1"/>
        <v>0.47555520000000001</v>
      </c>
      <c r="G9">
        <f t="shared" ca="1" si="2"/>
        <v>43733</v>
      </c>
      <c r="H9">
        <f t="shared" ca="1" si="3"/>
        <v>338980</v>
      </c>
      <c r="P9" s="12">
        <f ca="1">DATEVALUE(YEAR(TODAY())&amp;"."&amp;"12.26")</f>
        <v>43825</v>
      </c>
    </row>
    <row r="10" spans="1:16" x14ac:dyDescent="0.25">
      <c r="A10">
        <f t="shared" ca="1" si="0"/>
        <v>38167704</v>
      </c>
      <c r="B10" t="str">
        <f ca="1">VLOOKUP(RANDBETWEEN(1,COUNTA(adatok!C$2:C$30)),adatok!$A$2:$J$9,3)</f>
        <v>Észak-Magyarország</v>
      </c>
      <c r="C10" t="str">
        <f ca="1">VLOOKUP(RANDBETWEEN(1,COUNTA(adatok!D$2:D$30)),adatok!$A$2:$J$9,4)</f>
        <v>tej 1,5%</v>
      </c>
      <c r="D10" t="str">
        <f ca="1">VLOOKUP(RANDBETWEEN(1,COUNTA(adatok!E$2:E$30)),adatok!$A$2:$J$9,5)</f>
        <v>TejHatalom</v>
      </c>
      <c r="E10">
        <f ca="1">VLOOKUP(RANDBETWEEN(1,COUNTA(adatok!F$2:F$30)),adatok!$A$2:$J$9,6)</f>
        <v>43720</v>
      </c>
      <c r="F10">
        <f t="shared" ca="1" si="1"/>
        <v>0.47839399999999999</v>
      </c>
      <c r="G10">
        <f t="shared" ca="1" si="2"/>
        <v>43740</v>
      </c>
      <c r="H10">
        <f t="shared" ca="1" si="3"/>
        <v>558330</v>
      </c>
      <c r="P10" s="12">
        <f ca="1">DATEVALUE(YEAR(TODAY())&amp;"."&amp;"12.31")</f>
        <v>43830</v>
      </c>
    </row>
    <row r="11" spans="1:16" x14ac:dyDescent="0.25">
      <c r="A11">
        <f t="shared" ca="1" si="0"/>
        <v>92407227</v>
      </c>
      <c r="B11" t="str">
        <f ca="1">VLOOKUP(RANDBETWEEN(1,COUNTA(adatok!C$2:C$30)),adatok!$A$2:$J$9,3)</f>
        <v>Nyugat-Dunántúl</v>
      </c>
      <c r="C11" t="str">
        <f ca="1">VLOOKUP(RANDBETWEEN(1,COUNTA(adatok!D$2:D$30)),adatok!$A$2:$J$9,4)</f>
        <v>tejföl 20%</v>
      </c>
      <c r="D11" t="str">
        <f ca="1">VLOOKUP(RANDBETWEEN(1,COUNTA(adatok!E$2:E$30)),adatok!$A$2:$J$9,5)</f>
        <v>MA-TEJ</v>
      </c>
      <c r="E11">
        <f ca="1">VLOOKUP(RANDBETWEEN(1,COUNTA(adatok!F$2:F$30)),adatok!$A$2:$J$9,6)</f>
        <v>43718</v>
      </c>
      <c r="F11">
        <f t="shared" ca="1" si="1"/>
        <v>0.65490329999999997</v>
      </c>
      <c r="G11">
        <f t="shared" ca="1" si="2"/>
        <v>43726</v>
      </c>
      <c r="H11">
        <f t="shared" ca="1" si="3"/>
        <v>750730</v>
      </c>
      <c r="P11" s="12">
        <f ca="1">P12-2</f>
        <v>43574</v>
      </c>
    </row>
    <row r="12" spans="1:16" x14ac:dyDescent="0.25">
      <c r="A12">
        <f t="shared" ca="1" si="0"/>
        <v>51225496</v>
      </c>
      <c r="B12" t="str">
        <f ca="1">VLOOKUP(RANDBETWEEN(1,COUNTA(adatok!C$2:C$30)),adatok!$A$2:$J$9,3)</f>
        <v>Közép-Magyarország</v>
      </c>
      <c r="C12" t="str">
        <f ca="1">VLOOKUP(RANDBETWEEN(1,COUNTA(adatok!D$2:D$30)),adatok!$A$2:$J$9,4)</f>
        <v>tej 2,8%</v>
      </c>
      <c r="D12" t="str">
        <f ca="1">VLOOKUP(RANDBETWEEN(1,COUNTA(adatok!E$2:E$30)),adatok!$A$2:$J$9,5)</f>
        <v>MA-TEJ</v>
      </c>
      <c r="E12">
        <f ca="1">VLOOKUP(RANDBETWEEN(1,COUNTA(adatok!F$2:F$30)),adatok!$A$2:$J$9,6)</f>
        <v>43799</v>
      </c>
      <c r="F12">
        <f t="shared" ca="1" si="1"/>
        <v>0.38108959999999997</v>
      </c>
      <c r="G12">
        <f t="shared" ca="1" si="2"/>
        <v>43819</v>
      </c>
      <c r="H12">
        <f t="shared" ca="1" si="3"/>
        <v>1765600</v>
      </c>
      <c r="P12" s="12">
        <f ca="1">FLOOR(DATE(YEAR(TODAY()),5,DAY(MINUTE(YEAR(TODAY())/38)/2+56)),7)-34</f>
        <v>43576</v>
      </c>
    </row>
    <row r="13" spans="1:16" x14ac:dyDescent="0.25">
      <c r="A13">
        <f t="shared" ca="1" si="0"/>
        <v>70676182</v>
      </c>
      <c r="B13" t="str">
        <f ca="1">VLOOKUP(RANDBETWEEN(1,COUNTA(adatok!C$2:C$30)),adatok!$A$2:$J$9,3)</f>
        <v>Közép-Dunántúl</v>
      </c>
      <c r="C13" t="str">
        <f ca="1">VLOOKUP(RANDBETWEEN(1,COUNTA(adatok!D$2:D$30)),adatok!$A$2:$J$9,4)</f>
        <v>vaj</v>
      </c>
      <c r="D13" t="str">
        <f ca="1">VLOOKUP(RANDBETWEEN(1,COUNTA(adatok!E$2:E$30)),adatok!$A$2:$J$9,5)</f>
        <v>TejHatalom</v>
      </c>
      <c r="E13">
        <f ca="1">VLOOKUP(RANDBETWEEN(1,COUNTA(adatok!F$2:F$30)),adatok!$A$2:$J$9,6)</f>
        <v>43712</v>
      </c>
      <c r="F13">
        <f t="shared" ca="1" si="1"/>
        <v>0.64969980000000005</v>
      </c>
      <c r="G13">
        <f t="shared" ca="1" si="2"/>
        <v>43716</v>
      </c>
      <c r="H13">
        <f t="shared" ca="1" si="3"/>
        <v>269610</v>
      </c>
      <c r="P13" s="12">
        <f ca="1">P12+1</f>
        <v>43577</v>
      </c>
    </row>
    <row r="14" spans="1:16" x14ac:dyDescent="0.25">
      <c r="A14">
        <f t="shared" ca="1" si="0"/>
        <v>94610335</v>
      </c>
      <c r="B14" t="str">
        <f ca="1">VLOOKUP(RANDBETWEEN(1,COUNTA(adatok!C$2:C$30)),adatok!$A$2:$J$9,3)</f>
        <v>Dél-Alföld</v>
      </c>
      <c r="C14" t="str">
        <f ca="1">VLOOKUP(RANDBETWEEN(1,COUNTA(adatok!D$2:D$30)),adatok!$A$2:$J$9,4)</f>
        <v>tejföl 12%</v>
      </c>
      <c r="D14" t="str">
        <f ca="1">VLOOKUP(RANDBETWEEN(1,COUNTA(adatok!E$2:E$30)),adatok!$A$2:$J$9,5)</f>
        <v>Minden Napra</v>
      </c>
      <c r="E14">
        <f ca="1">VLOOKUP(RANDBETWEEN(1,COUNTA(adatok!F$2:F$30)),adatok!$A$2:$J$9,6)</f>
        <v>43718</v>
      </c>
      <c r="F14">
        <f t="shared" ca="1" si="1"/>
        <v>0.57708479999999995</v>
      </c>
      <c r="G14">
        <f t="shared" ca="1" si="2"/>
        <v>43728</v>
      </c>
      <c r="H14">
        <f t="shared" ca="1" si="3"/>
        <v>1293080</v>
      </c>
      <c r="P14" s="12">
        <f ca="1">P12+28</f>
        <v>43604</v>
      </c>
    </row>
    <row r="15" spans="1:16" x14ac:dyDescent="0.25">
      <c r="A15">
        <f t="shared" ca="1" si="0"/>
        <v>89761283</v>
      </c>
      <c r="B15" t="str">
        <f ca="1">VLOOKUP(RANDBETWEEN(1,COUNTA(adatok!C$2:C$30)),adatok!$A$2:$J$9,3)</f>
        <v>Közép-Dunántúl</v>
      </c>
      <c r="C15" t="str">
        <f ca="1">VLOOKUP(RANDBETWEEN(1,COUNTA(adatok!D$2:D$30)),adatok!$A$2:$J$9,4)</f>
        <v>tejföl 20%</v>
      </c>
      <c r="D15" t="str">
        <f ca="1">VLOOKUP(RANDBETWEEN(1,COUNTA(adatok!E$2:E$30)),adatok!$A$2:$J$9,5)</f>
        <v>Minden Napra</v>
      </c>
      <c r="E15">
        <f ca="1">VLOOKUP(RANDBETWEEN(1,COUNTA(adatok!F$2:F$30)),adatok!$A$2:$J$9,6)</f>
        <v>43718</v>
      </c>
      <c r="F15">
        <f t="shared" ca="1" si="1"/>
        <v>0.44923410000000003</v>
      </c>
      <c r="G15">
        <f t="shared" ca="1" si="2"/>
        <v>43729</v>
      </c>
      <c r="H15">
        <f t="shared" ca="1" si="3"/>
        <v>404650</v>
      </c>
      <c r="P15" s="12">
        <f ca="1">P14+1</f>
        <v>43605</v>
      </c>
    </row>
    <row r="16" spans="1:16" x14ac:dyDescent="0.25">
      <c r="A16">
        <f t="shared" ca="1" si="0"/>
        <v>41979503</v>
      </c>
      <c r="B16" t="str">
        <f ca="1">VLOOKUP(RANDBETWEEN(1,COUNTA(adatok!C$2:C$30)),adatok!$A$2:$J$9,3)</f>
        <v>Dél-Alföld</v>
      </c>
      <c r="C16" t="str">
        <f ca="1">VLOOKUP(RANDBETWEEN(1,COUNTA(adatok!D$2:D$30)),adatok!$A$2:$J$9,4)</f>
        <v>tejföl 20%</v>
      </c>
      <c r="D16" t="str">
        <f ca="1">VLOOKUP(RANDBETWEEN(1,COUNTA(adatok!E$2:E$30)),adatok!$A$2:$J$9,5)</f>
        <v>MA-TEJ</v>
      </c>
      <c r="E16">
        <f ca="1">VLOOKUP(RANDBETWEEN(1,COUNTA(adatok!F$2:F$30)),adatok!$A$2:$J$9,6)</f>
        <v>43293</v>
      </c>
      <c r="F16">
        <f t="shared" ca="1" si="1"/>
        <v>0.42552810000000002</v>
      </c>
      <c r="G16">
        <f t="shared" ca="1" si="2"/>
        <v>43295</v>
      </c>
      <c r="H16">
        <f t="shared" ca="1" si="3"/>
        <v>699250</v>
      </c>
    </row>
    <row r="17" spans="1:8" x14ac:dyDescent="0.25">
      <c r="A17">
        <f t="shared" ca="1" si="0"/>
        <v>96591646</v>
      </c>
      <c r="B17" t="str">
        <f ca="1">VLOOKUP(RANDBETWEEN(1,COUNTA(adatok!C$2:C$30)),adatok!$A$2:$J$9,3)</f>
        <v>Észak-Alföld</v>
      </c>
      <c r="C17" t="str">
        <f ca="1">VLOOKUP(RANDBETWEEN(1,COUNTA(adatok!D$2:D$30)),adatok!$A$2:$J$9,4)</f>
        <v>tej 2,8%</v>
      </c>
      <c r="D17" t="str">
        <f ca="1">VLOOKUP(RANDBETWEEN(1,COUNTA(adatok!E$2:E$30)),adatok!$A$2:$J$9,5)</f>
        <v>TejHatalom</v>
      </c>
      <c r="E17">
        <f ca="1">VLOOKUP(RANDBETWEEN(1,COUNTA(adatok!F$2:F$30)),adatok!$A$2:$J$9,6)</f>
        <v>43718</v>
      </c>
      <c r="F17">
        <f t="shared" ca="1" si="1"/>
        <v>0.45667839999999998</v>
      </c>
      <c r="G17">
        <f t="shared" ca="1" si="2"/>
        <v>43736</v>
      </c>
      <c r="H17">
        <f t="shared" ca="1" si="3"/>
        <v>1664430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D638B-4F6A-4F1E-91A4-E965F7D413FF}">
  <dimension ref="A1"/>
  <sheetViews>
    <sheetView workbookViewId="0">
      <selection activeCell="R1" sqref="R1"/>
    </sheetView>
  </sheetViews>
  <sheetFormatPr defaultRowHeight="15" x14ac:dyDescent="0.25"/>
  <cols>
    <col min="1" max="1" width="11.140625" customWidth="1"/>
    <col min="2" max="2" width="15" customWidth="1"/>
    <col min="3" max="3" width="9.85546875" customWidth="1"/>
    <col min="4" max="5" width="10.42578125" customWidth="1"/>
    <col min="6" max="6" width="9.42578125" customWidth="1"/>
    <col min="7" max="7" width="10" customWidth="1"/>
    <col min="8" max="8" width="12.85546875" customWidth="1"/>
    <col min="9" max="9" width="14" customWidth="1"/>
    <col min="10" max="10" width="15.5703125" customWidth="1"/>
    <col min="11" max="11" width="12.28515625" customWidth="1"/>
    <col min="12" max="12" width="12.85546875" customWidth="1"/>
    <col min="13" max="13" width="12.28515625" customWidth="1"/>
    <col min="14" max="14" width="3.42578125" customWidth="1"/>
    <col min="15" max="15" width="3.140625" customWidth="1"/>
    <col min="16" max="16" width="9.42578125" customWidth="1"/>
  </cols>
  <sheetData>
    <row r="1" ht="84.75" customHeigh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9216-43D3-46F6-84E0-97AFECCC9A1F}">
  <dimension ref="A1:P17"/>
  <sheetViews>
    <sheetView workbookViewId="0"/>
  </sheetViews>
  <sheetFormatPr defaultRowHeight="15" x14ac:dyDescent="0.25"/>
  <cols>
    <col min="1" max="1" width="11.42578125" bestFit="1" customWidth="1"/>
    <col min="2" max="2" width="14.85546875" bestFit="1" customWidth="1"/>
    <col min="3" max="3" width="9.85546875" bestFit="1" customWidth="1"/>
    <col min="4" max="4" width="10.5703125" bestFit="1" customWidth="1"/>
    <col min="5" max="5" width="10.140625" bestFit="1" customWidth="1"/>
    <col min="6" max="6" width="9.5703125" bestFit="1" customWidth="1"/>
    <col min="7" max="7" width="10.140625" bestFit="1" customWidth="1"/>
    <col min="8" max="8" width="12.85546875" customWidth="1"/>
    <col min="9" max="9" width="14" customWidth="1"/>
    <col min="10" max="10" width="15.42578125" customWidth="1"/>
    <col min="11" max="11" width="12.42578125" bestFit="1" customWidth="1"/>
    <col min="12" max="12" width="13" customWidth="1"/>
    <col min="13" max="13" width="12.28515625" customWidth="1"/>
    <col min="14" max="14" width="3.28515625" style="3" customWidth="1"/>
    <col min="15" max="15" width="3.28515625" customWidth="1"/>
  </cols>
  <sheetData>
    <row r="1" spans="1:16" ht="85.5" customHeight="1" x14ac:dyDescent="0.25">
      <c r="A1" s="5" t="s">
        <v>22</v>
      </c>
      <c r="B1" s="5" t="s">
        <v>8</v>
      </c>
      <c r="C1" s="5" t="s">
        <v>9</v>
      </c>
      <c r="D1" s="5" t="s">
        <v>13</v>
      </c>
      <c r="E1" s="5" t="s">
        <v>20</v>
      </c>
      <c r="F1" s="5" t="s">
        <v>32</v>
      </c>
      <c r="G1" s="5" t="s">
        <v>21</v>
      </c>
      <c r="H1" s="5" t="s">
        <v>35</v>
      </c>
      <c r="I1" s="5" t="s">
        <v>31</v>
      </c>
      <c r="J1" s="5" t="s">
        <v>30</v>
      </c>
      <c r="K1" s="5" t="s">
        <v>34</v>
      </c>
      <c r="L1" s="14" t="s">
        <v>29</v>
      </c>
      <c r="M1" s="13" t="s">
        <v>33</v>
      </c>
      <c r="P1" s="11" t="s">
        <v>23</v>
      </c>
    </row>
    <row r="2" spans="1:16" x14ac:dyDescent="0.25">
      <c r="A2" s="8">
        <f ca="1">RANDBETWEEN(12345678,99999999)</f>
        <v>77397983</v>
      </c>
      <c r="B2" s="16" t="str">
        <f ca="1">VLOOKUP(RANDBETWEEN(1,COUNTA(adatok!C$2:C$30)),adatok!$A$2:$J$9,3)</f>
        <v>Nyugat-Dunántúl</v>
      </c>
      <c r="C2" s="8" t="str">
        <f ca="1">VLOOKUP(RANDBETWEEN(1,COUNTA(adatok!D$2:D$30)),adatok!$A$2:$J$9,4)</f>
        <v>tejföl 20%</v>
      </c>
      <c r="D2" s="16" t="str">
        <f ca="1">VLOOKUP(RANDBETWEEN(1,COUNTA(adatok!E$2:E$30)),adatok!$A$2:$J$9,5)</f>
        <v>TEJ-L</v>
      </c>
      <c r="E2" s="6">
        <f ca="1">VLOOKUP(RANDBETWEEN(1,COUNTA(adatok!F$2:F$30)),adatok!$A$2:$J$9,6)</f>
        <v>43718</v>
      </c>
      <c r="F2" s="15">
        <f ca="1">RANDBETWEEN(3333333,6666666)/10000000</f>
        <v>0.51720960000000005</v>
      </c>
      <c r="G2" s="6">
        <f ca="1">E2+RANDBETWEEN(0,21)</f>
        <v>43726</v>
      </c>
      <c r="H2" s="17">
        <f ca="1">ROUND(RANDBETWEEN(50000,2000000),-1)</f>
        <v>679960</v>
      </c>
      <c r="I2" s="1">
        <f ca="1">G2-E2</f>
        <v>8</v>
      </c>
      <c r="J2" s="1">
        <f ca="1">NETWORKDAYS(E2,G2,$P$2:$P$15)</f>
        <v>7</v>
      </c>
      <c r="K2" s="18">
        <f ca="1">ROUND(IF(F2&lt;0.5,H2*0.02,"0"),-1)</f>
        <v>0</v>
      </c>
      <c r="L2" s="1">
        <f t="shared" ref="L2:L17" ca="1" si="0">WEEKNUM(E2,2)</f>
        <v>37</v>
      </c>
      <c r="M2" s="1">
        <f ca="1">WEEKDAY(G2,2)</f>
        <v>3</v>
      </c>
      <c r="P2" s="12">
        <f ca="1">DATEVALUE(YEAR(TODAY())&amp;"."&amp;"01.01")</f>
        <v>43466</v>
      </c>
    </row>
    <row r="3" spans="1:16" x14ac:dyDescent="0.25">
      <c r="A3" s="8">
        <f t="shared" ref="A3:A17" ca="1" si="1">RANDBETWEEN(12345678,99999999)</f>
        <v>20887881</v>
      </c>
      <c r="B3" s="16" t="str">
        <f ca="1">VLOOKUP(RANDBETWEEN(1,COUNTA(adatok!C$2:C$30)),adatok!$A$2:$J$9,3)</f>
        <v>Dél-Alföld</v>
      </c>
      <c r="C3" s="8" t="str">
        <f ca="1">VLOOKUP(RANDBETWEEN(1,COUNTA(adatok!D$2:D$30)),adatok!$A$2:$J$9,4)</f>
        <v>tej 2,8%</v>
      </c>
      <c r="D3" s="16" t="str">
        <f ca="1">VLOOKUP(RANDBETWEEN(1,COUNTA(adatok!E$2:E$30)),adatok!$A$2:$J$9,5)</f>
        <v>TejHatalom</v>
      </c>
      <c r="E3" s="6">
        <f ca="1">VLOOKUP(RANDBETWEEN(1,COUNTA(adatok!F$2:F$30)),adatok!$A$2:$J$9,6)</f>
        <v>43712</v>
      </c>
      <c r="F3" s="15">
        <f t="shared" ref="F3:F17" ca="1" si="2">RANDBETWEEN(3333333,6666666)/10000000</f>
        <v>0.54155819999999999</v>
      </c>
      <c r="G3" s="6">
        <f t="shared" ref="G3:G17" ca="1" si="3">E3+RANDBETWEEN(0,21)</f>
        <v>43723</v>
      </c>
      <c r="H3" s="17">
        <f t="shared" ref="H3:H17" ca="1" si="4">ROUND(RANDBETWEEN(50000,2000000),-1)</f>
        <v>981030</v>
      </c>
      <c r="I3" s="1">
        <f t="shared" ref="I3:I17" ca="1" si="5">G3-E3</f>
        <v>11</v>
      </c>
      <c r="J3" s="1">
        <f ca="1">NETWORKDAYS(E3,G3,$P$2:$P$15)</f>
        <v>8</v>
      </c>
      <c r="K3" s="18">
        <f t="shared" ref="K3:K17" ca="1" si="6">ROUND(IF(F3&lt;0.5,H3*0.02,"0"),-1)</f>
        <v>0</v>
      </c>
      <c r="L3" s="1">
        <f t="shared" ca="1" si="0"/>
        <v>36</v>
      </c>
      <c r="M3" s="1">
        <f t="shared" ref="M3:M17" ca="1" si="7">WEEKDAY(G3,2)</f>
        <v>7</v>
      </c>
      <c r="P3" s="12">
        <f ca="1">DATEVALUE(YEAR(TODAY())&amp;"."&amp;"03.15")</f>
        <v>43539</v>
      </c>
    </row>
    <row r="4" spans="1:16" x14ac:dyDescent="0.25">
      <c r="A4" s="8">
        <f t="shared" ca="1" si="1"/>
        <v>75082414</v>
      </c>
      <c r="B4" s="16" t="str">
        <f ca="1">VLOOKUP(RANDBETWEEN(1,COUNTA(adatok!C$2:C$30)),adatok!$A$2:$J$9,3)</f>
        <v>Észak-Alföld</v>
      </c>
      <c r="C4" s="8" t="str">
        <f ca="1">VLOOKUP(RANDBETWEEN(1,COUNTA(adatok!D$2:D$30)),adatok!$A$2:$J$9,4)</f>
        <v>tejföl 20%</v>
      </c>
      <c r="D4" s="16" t="str">
        <f ca="1">VLOOKUP(RANDBETWEEN(1,COUNTA(adatok!E$2:E$30)),adatok!$A$2:$J$9,5)</f>
        <v>MA-TEJ</v>
      </c>
      <c r="E4" s="6">
        <f ca="1">VLOOKUP(RANDBETWEEN(1,COUNTA(adatok!F$2:F$30)),adatok!$A$2:$J$9,6)</f>
        <v>43530</v>
      </c>
      <c r="F4" s="15">
        <f t="shared" ca="1" si="2"/>
        <v>0.57219640000000005</v>
      </c>
      <c r="G4" s="6">
        <f t="shared" ca="1" si="3"/>
        <v>43543</v>
      </c>
      <c r="H4" s="17">
        <f t="shared" ca="1" si="4"/>
        <v>427090</v>
      </c>
      <c r="I4" s="1">
        <f t="shared" ca="1" si="5"/>
        <v>13</v>
      </c>
      <c r="J4" s="1">
        <f ca="1">NETWORKDAYS(E4,G4,$P$2:$P$15)</f>
        <v>9</v>
      </c>
      <c r="K4" s="18">
        <f t="shared" ca="1" si="6"/>
        <v>0</v>
      </c>
      <c r="L4" s="1">
        <f t="shared" ca="1" si="0"/>
        <v>10</v>
      </c>
      <c r="M4" s="1">
        <f t="shared" ca="1" si="7"/>
        <v>2</v>
      </c>
      <c r="P4" s="12">
        <f ca="1">DATEVALUE(YEAR(TODAY())&amp;"."&amp;"05.01")</f>
        <v>43586</v>
      </c>
    </row>
    <row r="5" spans="1:16" x14ac:dyDescent="0.25">
      <c r="A5" s="8">
        <f t="shared" ca="1" si="1"/>
        <v>29875172</v>
      </c>
      <c r="B5" s="16" t="str">
        <f ca="1">VLOOKUP(RANDBETWEEN(1,COUNTA(adatok!C$2:C$30)),adatok!$A$2:$J$9,3)</f>
        <v>Közép-Magyarország</v>
      </c>
      <c r="C5" s="8" t="str">
        <f ca="1">VLOOKUP(RANDBETWEEN(1,COUNTA(adatok!D$2:D$30)),adatok!$A$2:$J$9,4)</f>
        <v>tej 2,8%</v>
      </c>
      <c r="D5" s="16" t="str">
        <f ca="1">VLOOKUP(RANDBETWEEN(1,COUNTA(adatok!E$2:E$30)),adatok!$A$2:$J$9,5)</f>
        <v>Minden Napra</v>
      </c>
      <c r="E5" s="6">
        <f ca="1">VLOOKUP(RANDBETWEEN(1,COUNTA(adatok!F$2:F$30)),adatok!$A$2:$J$9,6)</f>
        <v>43640</v>
      </c>
      <c r="F5" s="15">
        <f t="shared" ca="1" si="2"/>
        <v>0.47299790000000003</v>
      </c>
      <c r="G5" s="6">
        <f t="shared" ca="1" si="3"/>
        <v>43656</v>
      </c>
      <c r="H5" s="17">
        <f t="shared" ca="1" si="4"/>
        <v>762460</v>
      </c>
      <c r="I5" s="1">
        <f t="shared" ca="1" si="5"/>
        <v>16</v>
      </c>
      <c r="J5" s="1">
        <f ca="1">NETWORKDAYS(E5,G5,$P$2:$P$15)</f>
        <v>13</v>
      </c>
      <c r="K5" s="18">
        <f t="shared" ca="1" si="6"/>
        <v>15250</v>
      </c>
      <c r="L5" s="1">
        <f t="shared" ca="1" si="0"/>
        <v>26</v>
      </c>
      <c r="M5" s="1">
        <f t="shared" ca="1" si="7"/>
        <v>3</v>
      </c>
      <c r="P5" s="12">
        <f ca="1">DATEVALUE(YEAR(TODAY())&amp;"."&amp;"08.20")</f>
        <v>43697</v>
      </c>
    </row>
    <row r="6" spans="1:16" x14ac:dyDescent="0.25">
      <c r="A6" s="8">
        <f t="shared" ca="1" si="1"/>
        <v>77901172</v>
      </c>
      <c r="B6" s="16" t="str">
        <f ca="1">VLOOKUP(RANDBETWEEN(1,COUNTA(adatok!C$2:C$30)),adatok!$A$2:$J$9,3)</f>
        <v>Észak-Alföld</v>
      </c>
      <c r="C6" s="8" t="str">
        <f ca="1">VLOOKUP(RANDBETWEEN(1,COUNTA(adatok!D$2:D$30)),adatok!$A$2:$J$9,4)</f>
        <v>tejföl 12%</v>
      </c>
      <c r="D6" s="16" t="str">
        <f ca="1">VLOOKUP(RANDBETWEEN(1,COUNTA(adatok!E$2:E$30)),adatok!$A$2:$J$9,5)</f>
        <v>TejHatalom</v>
      </c>
      <c r="E6" s="6">
        <f ca="1">VLOOKUP(RANDBETWEEN(1,COUNTA(adatok!F$2:F$30)),adatok!$A$2:$J$9,6)</f>
        <v>43809</v>
      </c>
      <c r="F6" s="15">
        <f t="shared" ca="1" si="2"/>
        <v>0.4209523</v>
      </c>
      <c r="G6" s="6">
        <f t="shared" ca="1" si="3"/>
        <v>43810</v>
      </c>
      <c r="H6" s="17">
        <f t="shared" ca="1" si="4"/>
        <v>1267070</v>
      </c>
      <c r="I6" s="1">
        <f t="shared" ca="1" si="5"/>
        <v>1</v>
      </c>
      <c r="J6" s="1">
        <f ca="1">NETWORKDAYS(E6,G6,$P$2:$P$15)</f>
        <v>2</v>
      </c>
      <c r="K6" s="18">
        <f t="shared" ca="1" si="6"/>
        <v>25340</v>
      </c>
      <c r="L6" s="1">
        <f t="shared" ca="1" si="0"/>
        <v>50</v>
      </c>
      <c r="M6" s="1">
        <f t="shared" ca="1" si="7"/>
        <v>3</v>
      </c>
      <c r="P6" s="12">
        <f ca="1">DATEVALUE(YEAR(TODAY())&amp;"."&amp;"10.23")</f>
        <v>43761</v>
      </c>
    </row>
    <row r="7" spans="1:16" x14ac:dyDescent="0.25">
      <c r="A7" s="8">
        <f t="shared" ca="1" si="1"/>
        <v>66112305</v>
      </c>
      <c r="B7" s="16" t="str">
        <f ca="1">VLOOKUP(RANDBETWEEN(1,COUNTA(adatok!C$2:C$30)),adatok!$A$2:$J$9,3)</f>
        <v>Budapest</v>
      </c>
      <c r="C7" s="8" t="str">
        <f ca="1">VLOOKUP(RANDBETWEEN(1,COUNTA(adatok!D$2:D$30)),adatok!$A$2:$J$9,4)</f>
        <v>tej 2,8%</v>
      </c>
      <c r="D7" s="16" t="str">
        <f ca="1">VLOOKUP(RANDBETWEEN(1,COUNTA(adatok!E$2:E$30)),adatok!$A$2:$J$9,5)</f>
        <v>TEJ-L</v>
      </c>
      <c r="E7" s="6">
        <f ca="1">VLOOKUP(RANDBETWEEN(1,COUNTA(adatok!F$2:F$30)),adatok!$A$2:$J$9,6)</f>
        <v>43799</v>
      </c>
      <c r="F7" s="15">
        <f t="shared" ca="1" si="2"/>
        <v>0.47512910000000003</v>
      </c>
      <c r="G7" s="6">
        <f t="shared" ca="1" si="3"/>
        <v>43805</v>
      </c>
      <c r="H7" s="17">
        <f t="shared" ca="1" si="4"/>
        <v>205590</v>
      </c>
      <c r="I7" s="1">
        <f t="shared" ca="1" si="5"/>
        <v>6</v>
      </c>
      <c r="J7" s="1">
        <f ca="1">NETWORKDAYS(E7,G7,$P$2:$P$15)</f>
        <v>5</v>
      </c>
      <c r="K7" s="18">
        <f t="shared" ca="1" si="6"/>
        <v>4110</v>
      </c>
      <c r="L7" s="1">
        <f t="shared" ca="1" si="0"/>
        <v>48</v>
      </c>
      <c r="M7" s="1">
        <f t="shared" ca="1" si="7"/>
        <v>5</v>
      </c>
      <c r="P7" s="12">
        <f ca="1">DATEVALUE(YEAR(TODAY())&amp;"."&amp;"11.01")</f>
        <v>43770</v>
      </c>
    </row>
    <row r="8" spans="1:16" x14ac:dyDescent="0.25">
      <c r="A8" s="8">
        <f t="shared" ca="1" si="1"/>
        <v>61540464</v>
      </c>
      <c r="B8" s="16" t="str">
        <f ca="1">VLOOKUP(RANDBETWEEN(1,COUNTA(adatok!C$2:C$30)),adatok!$A$2:$J$9,3)</f>
        <v>Észak-Alföld</v>
      </c>
      <c r="C8" s="8" t="str">
        <f ca="1">VLOOKUP(RANDBETWEEN(1,COUNTA(adatok!D$2:D$30)),adatok!$A$2:$J$9,4)</f>
        <v>tejföl 20%</v>
      </c>
      <c r="D8" s="16" t="str">
        <f ca="1">VLOOKUP(RANDBETWEEN(1,COUNTA(adatok!E$2:E$30)),adatok!$A$2:$J$9,5)</f>
        <v>Minden Napra</v>
      </c>
      <c r="E8" s="6">
        <f ca="1">VLOOKUP(RANDBETWEEN(1,COUNTA(adatok!F$2:F$30)),adatok!$A$2:$J$9,6)</f>
        <v>43530</v>
      </c>
      <c r="F8" s="15">
        <f t="shared" ca="1" si="2"/>
        <v>0.42366500000000001</v>
      </c>
      <c r="G8" s="6">
        <f t="shared" ca="1" si="3"/>
        <v>43538</v>
      </c>
      <c r="H8" s="17">
        <f t="shared" ca="1" si="4"/>
        <v>669970</v>
      </c>
      <c r="I8" s="1">
        <f t="shared" ca="1" si="5"/>
        <v>8</v>
      </c>
      <c r="J8" s="1">
        <f ca="1">NETWORKDAYS(E8,G8,$P$2:$P$15)</f>
        <v>7</v>
      </c>
      <c r="K8" s="18">
        <f t="shared" ca="1" si="6"/>
        <v>13400</v>
      </c>
      <c r="L8" s="1">
        <f t="shared" ca="1" si="0"/>
        <v>10</v>
      </c>
      <c r="M8" s="1">
        <f t="shared" ca="1" si="7"/>
        <v>4</v>
      </c>
      <c r="P8" s="12">
        <f ca="1">DATEVALUE(YEAR(TODAY())&amp;"."&amp;"12.25")</f>
        <v>43824</v>
      </c>
    </row>
    <row r="9" spans="1:16" x14ac:dyDescent="0.25">
      <c r="A9" s="8">
        <f t="shared" ca="1" si="1"/>
        <v>85848773</v>
      </c>
      <c r="B9" s="16" t="str">
        <f ca="1">VLOOKUP(RANDBETWEEN(1,COUNTA(adatok!C$2:C$30)),adatok!$A$2:$J$9,3)</f>
        <v>Közép-Magyarország</v>
      </c>
      <c r="C9" s="8" t="str">
        <f ca="1">VLOOKUP(RANDBETWEEN(1,COUNTA(adatok!D$2:D$30)),adatok!$A$2:$J$9,4)</f>
        <v>tejföl 20%</v>
      </c>
      <c r="D9" s="16" t="str">
        <f ca="1">VLOOKUP(RANDBETWEEN(1,COUNTA(adatok!E$2:E$30)),adatok!$A$2:$J$9,5)</f>
        <v>MA-TEJ</v>
      </c>
      <c r="E9" s="6">
        <f ca="1">VLOOKUP(RANDBETWEEN(1,COUNTA(adatok!F$2:F$30)),adatok!$A$2:$J$9,6)</f>
        <v>43293</v>
      </c>
      <c r="F9" s="15">
        <f t="shared" ca="1" si="2"/>
        <v>0.39338630000000002</v>
      </c>
      <c r="G9" s="6">
        <f t="shared" ca="1" si="3"/>
        <v>43303</v>
      </c>
      <c r="H9" s="17">
        <f t="shared" ca="1" si="4"/>
        <v>767870</v>
      </c>
      <c r="I9" s="1">
        <f t="shared" ca="1" si="5"/>
        <v>10</v>
      </c>
      <c r="J9" s="1">
        <f ca="1">NETWORKDAYS(E9,G9,$P$2:$P$15)</f>
        <v>7</v>
      </c>
      <c r="K9" s="18">
        <f t="shared" ca="1" si="6"/>
        <v>15360</v>
      </c>
      <c r="L9" s="1">
        <f t="shared" ca="1" si="0"/>
        <v>28</v>
      </c>
      <c r="M9" s="1">
        <f t="shared" ca="1" si="7"/>
        <v>7</v>
      </c>
      <c r="P9" s="12">
        <f ca="1">DATEVALUE(YEAR(TODAY())&amp;"."&amp;"12.26")</f>
        <v>43825</v>
      </c>
    </row>
    <row r="10" spans="1:16" x14ac:dyDescent="0.25">
      <c r="A10" s="8">
        <f t="shared" ca="1" si="1"/>
        <v>47695793</v>
      </c>
      <c r="B10" s="16" t="str">
        <f ca="1">VLOOKUP(RANDBETWEEN(1,COUNTA(adatok!C$2:C$30)),adatok!$A$2:$J$9,3)</f>
        <v>Közép-Magyarország</v>
      </c>
      <c r="C10" s="8" t="str">
        <f ca="1">VLOOKUP(RANDBETWEEN(1,COUNTA(adatok!D$2:D$30)),adatok!$A$2:$J$9,4)</f>
        <v>tejföl 12%</v>
      </c>
      <c r="D10" s="16" t="str">
        <f ca="1">VLOOKUP(RANDBETWEEN(1,COUNTA(adatok!E$2:E$30)),adatok!$A$2:$J$9,5)</f>
        <v>Minden Napra</v>
      </c>
      <c r="E10" s="6">
        <f ca="1">VLOOKUP(RANDBETWEEN(1,COUNTA(adatok!F$2:F$30)),adatok!$A$2:$J$9,6)</f>
        <v>43799</v>
      </c>
      <c r="F10" s="15">
        <f t="shared" ca="1" si="2"/>
        <v>0.39577210000000002</v>
      </c>
      <c r="G10" s="6">
        <f t="shared" ca="1" si="3"/>
        <v>43800</v>
      </c>
      <c r="H10" s="17">
        <f t="shared" ca="1" si="4"/>
        <v>1638920</v>
      </c>
      <c r="I10" s="1">
        <f t="shared" ca="1" si="5"/>
        <v>1</v>
      </c>
      <c r="J10" s="1">
        <f ca="1">NETWORKDAYS(E10,G10,$P$2:$P$15)</f>
        <v>0</v>
      </c>
      <c r="K10" s="18">
        <f t="shared" ca="1" si="6"/>
        <v>32780</v>
      </c>
      <c r="L10" s="1">
        <f t="shared" ca="1" si="0"/>
        <v>48</v>
      </c>
      <c r="M10" s="1">
        <f t="shared" ca="1" si="7"/>
        <v>7</v>
      </c>
      <c r="P10" s="12">
        <f ca="1">DATEVALUE(YEAR(TODAY())&amp;"."&amp;"12.31")</f>
        <v>43830</v>
      </c>
    </row>
    <row r="11" spans="1:16" x14ac:dyDescent="0.25">
      <c r="A11" s="8">
        <f t="shared" ca="1" si="1"/>
        <v>89343478</v>
      </c>
      <c r="B11" s="16" t="str">
        <f ca="1">VLOOKUP(RANDBETWEEN(1,COUNTA(adatok!C$2:C$30)),adatok!$A$2:$J$9,3)</f>
        <v>Dél-Alföld</v>
      </c>
      <c r="C11" s="8" t="str">
        <f ca="1">VLOOKUP(RANDBETWEEN(1,COUNTA(adatok!D$2:D$30)),adatok!$A$2:$J$9,4)</f>
        <v>tejföl 20%</v>
      </c>
      <c r="D11" s="16" t="str">
        <f ca="1">VLOOKUP(RANDBETWEEN(1,COUNTA(adatok!E$2:E$30)),adatok!$A$2:$J$9,5)</f>
        <v>MA-TEJ</v>
      </c>
      <c r="E11" s="6">
        <f ca="1">VLOOKUP(RANDBETWEEN(1,COUNTA(adatok!F$2:F$30)),adatok!$A$2:$J$9,6)</f>
        <v>43712</v>
      </c>
      <c r="F11" s="15">
        <f t="shared" ca="1" si="2"/>
        <v>0.4159525</v>
      </c>
      <c r="G11" s="6">
        <f t="shared" ca="1" si="3"/>
        <v>43717</v>
      </c>
      <c r="H11" s="17">
        <f t="shared" ca="1" si="4"/>
        <v>190210</v>
      </c>
      <c r="I11" s="1">
        <f t="shared" ca="1" si="5"/>
        <v>5</v>
      </c>
      <c r="J11" s="1">
        <f ca="1">NETWORKDAYS(E11,G11,$P$2:$P$15)</f>
        <v>4</v>
      </c>
      <c r="K11" s="18">
        <f t="shared" ca="1" si="6"/>
        <v>3800</v>
      </c>
      <c r="L11" s="1">
        <f t="shared" ca="1" si="0"/>
        <v>36</v>
      </c>
      <c r="M11" s="1">
        <f t="shared" ca="1" si="7"/>
        <v>1</v>
      </c>
      <c r="P11" s="12">
        <f ca="1">P12-2</f>
        <v>43574</v>
      </c>
    </row>
    <row r="12" spans="1:16" x14ac:dyDescent="0.25">
      <c r="A12" s="8">
        <f t="shared" ca="1" si="1"/>
        <v>26617488</v>
      </c>
      <c r="B12" s="16" t="str">
        <f ca="1">VLOOKUP(RANDBETWEEN(1,COUNTA(adatok!C$2:C$30)),adatok!$A$2:$J$9,3)</f>
        <v>Nyugat-Dunántúl</v>
      </c>
      <c r="C12" s="8" t="str">
        <f ca="1">VLOOKUP(RANDBETWEEN(1,COUNTA(adatok!D$2:D$30)),adatok!$A$2:$J$9,4)</f>
        <v>tej 1,5%</v>
      </c>
      <c r="D12" s="16" t="str">
        <f ca="1">VLOOKUP(RANDBETWEEN(1,COUNTA(adatok!E$2:E$30)),adatok!$A$2:$J$9,5)</f>
        <v>TEJ-L</v>
      </c>
      <c r="E12" s="6">
        <f ca="1">VLOOKUP(RANDBETWEEN(1,COUNTA(adatok!F$2:F$30)),adatok!$A$2:$J$9,6)</f>
        <v>43293</v>
      </c>
      <c r="F12" s="15">
        <f t="shared" ca="1" si="2"/>
        <v>0.5533806</v>
      </c>
      <c r="G12" s="6">
        <f t="shared" ca="1" si="3"/>
        <v>43307</v>
      </c>
      <c r="H12" s="17">
        <f t="shared" ca="1" si="4"/>
        <v>1607200</v>
      </c>
      <c r="I12" s="1">
        <f t="shared" ca="1" si="5"/>
        <v>14</v>
      </c>
      <c r="J12" s="1">
        <f ca="1">NETWORKDAYS(E12,G12,$P$2:$P$15)</f>
        <v>11</v>
      </c>
      <c r="K12" s="18">
        <f t="shared" ca="1" si="6"/>
        <v>0</v>
      </c>
      <c r="L12" s="1">
        <f t="shared" ca="1" si="0"/>
        <v>28</v>
      </c>
      <c r="M12" s="1">
        <f t="shared" ca="1" si="7"/>
        <v>4</v>
      </c>
      <c r="P12" s="12">
        <f ca="1">FLOOR(DATE(YEAR(TODAY()),5,DAY(MINUTE(YEAR(TODAY())/38)/2+56)),7)-34</f>
        <v>43576</v>
      </c>
    </row>
    <row r="13" spans="1:16" x14ac:dyDescent="0.25">
      <c r="A13" s="8">
        <f t="shared" ca="1" si="1"/>
        <v>17050923</v>
      </c>
      <c r="B13" s="16" t="str">
        <f ca="1">VLOOKUP(RANDBETWEEN(1,COUNTA(adatok!C$2:C$30)),adatok!$A$2:$J$9,3)</f>
        <v>Észak-Magyarország</v>
      </c>
      <c r="C13" s="8" t="str">
        <f ca="1">VLOOKUP(RANDBETWEEN(1,COUNTA(adatok!D$2:D$30)),adatok!$A$2:$J$9,4)</f>
        <v>tej 2,8%</v>
      </c>
      <c r="D13" s="16" t="str">
        <f ca="1">VLOOKUP(RANDBETWEEN(1,COUNTA(adatok!E$2:E$30)),adatok!$A$2:$J$9,5)</f>
        <v>MA-TEJ</v>
      </c>
      <c r="E13" s="6">
        <f ca="1">VLOOKUP(RANDBETWEEN(1,COUNTA(adatok!F$2:F$30)),adatok!$A$2:$J$9,6)</f>
        <v>43809</v>
      </c>
      <c r="F13" s="15">
        <f t="shared" ca="1" si="2"/>
        <v>0.42308509999999999</v>
      </c>
      <c r="G13" s="6">
        <f t="shared" ca="1" si="3"/>
        <v>43828</v>
      </c>
      <c r="H13" s="17">
        <f t="shared" ca="1" si="4"/>
        <v>1219680</v>
      </c>
      <c r="I13" s="1">
        <f t="shared" ca="1" si="5"/>
        <v>19</v>
      </c>
      <c r="J13" s="1">
        <f ca="1">NETWORKDAYS(E13,G13,$P$2:$P$15)</f>
        <v>12</v>
      </c>
      <c r="K13" s="18">
        <f t="shared" ca="1" si="6"/>
        <v>24390</v>
      </c>
      <c r="L13" s="1">
        <f t="shared" ca="1" si="0"/>
        <v>50</v>
      </c>
      <c r="M13" s="1">
        <f t="shared" ca="1" si="7"/>
        <v>7</v>
      </c>
      <c r="P13" s="12">
        <f ca="1">P12+1</f>
        <v>43577</v>
      </c>
    </row>
    <row r="14" spans="1:16" x14ac:dyDescent="0.25">
      <c r="A14" s="8">
        <f t="shared" ca="1" si="1"/>
        <v>56289074</v>
      </c>
      <c r="B14" s="16" t="str">
        <f ca="1">VLOOKUP(RANDBETWEEN(1,COUNTA(adatok!C$2:C$30)),adatok!$A$2:$J$9,3)</f>
        <v>Budapest</v>
      </c>
      <c r="C14" s="8" t="str">
        <f ca="1">VLOOKUP(RANDBETWEEN(1,COUNTA(adatok!D$2:D$30)),adatok!$A$2:$J$9,4)</f>
        <v>tejföl 12%</v>
      </c>
      <c r="D14" s="16" t="str">
        <f ca="1">VLOOKUP(RANDBETWEEN(1,COUNTA(adatok!E$2:E$30)),adatok!$A$2:$J$9,5)</f>
        <v>TEJ-L</v>
      </c>
      <c r="E14" s="6">
        <f ca="1">VLOOKUP(RANDBETWEEN(1,COUNTA(adatok!F$2:F$30)),adatok!$A$2:$J$9,6)</f>
        <v>43712</v>
      </c>
      <c r="F14" s="15">
        <f t="shared" ca="1" si="2"/>
        <v>0.65282669999999998</v>
      </c>
      <c r="G14" s="6">
        <f t="shared" ca="1" si="3"/>
        <v>43725</v>
      </c>
      <c r="H14" s="17">
        <f t="shared" ca="1" si="4"/>
        <v>1467560</v>
      </c>
      <c r="I14" s="1">
        <f t="shared" ca="1" si="5"/>
        <v>13</v>
      </c>
      <c r="J14" s="1">
        <f ca="1">NETWORKDAYS(E14,G14,$P$2:$P$15)</f>
        <v>10</v>
      </c>
      <c r="K14" s="18">
        <f t="shared" ca="1" si="6"/>
        <v>0</v>
      </c>
      <c r="L14" s="1">
        <f t="shared" ca="1" si="0"/>
        <v>36</v>
      </c>
      <c r="M14" s="1">
        <f t="shared" ca="1" si="7"/>
        <v>2</v>
      </c>
      <c r="P14" s="12">
        <f ca="1">P12+28</f>
        <v>43604</v>
      </c>
    </row>
    <row r="15" spans="1:16" x14ac:dyDescent="0.25">
      <c r="A15" s="8">
        <f t="shared" ca="1" si="1"/>
        <v>28496967</v>
      </c>
      <c r="B15" s="16" t="str">
        <f ca="1">VLOOKUP(RANDBETWEEN(1,COUNTA(adatok!C$2:C$30)),adatok!$A$2:$J$9,3)</f>
        <v>Budapest</v>
      </c>
      <c r="C15" s="8" t="str">
        <f ca="1">VLOOKUP(RANDBETWEEN(1,COUNTA(adatok!D$2:D$30)),adatok!$A$2:$J$9,4)</f>
        <v>tej 2,8%</v>
      </c>
      <c r="D15" s="16" t="str">
        <f ca="1">VLOOKUP(RANDBETWEEN(1,COUNTA(adatok!E$2:E$30)),adatok!$A$2:$J$9,5)</f>
        <v>MA-TEJ</v>
      </c>
      <c r="E15" s="6">
        <f ca="1">VLOOKUP(RANDBETWEEN(1,COUNTA(adatok!F$2:F$30)),adatok!$A$2:$J$9,6)</f>
        <v>43530</v>
      </c>
      <c r="F15" s="15">
        <f t="shared" ca="1" si="2"/>
        <v>0.52262699999999995</v>
      </c>
      <c r="G15" s="6">
        <f t="shared" ca="1" si="3"/>
        <v>43534</v>
      </c>
      <c r="H15" s="17">
        <f t="shared" ca="1" si="4"/>
        <v>1291050</v>
      </c>
      <c r="I15" s="1">
        <f t="shared" ca="1" si="5"/>
        <v>4</v>
      </c>
      <c r="J15" s="1">
        <f ca="1">NETWORKDAYS(E15,G15,$P$2:$P$15)</f>
        <v>3</v>
      </c>
      <c r="K15" s="18">
        <f t="shared" ca="1" si="6"/>
        <v>0</v>
      </c>
      <c r="L15" s="1">
        <f t="shared" ca="1" si="0"/>
        <v>10</v>
      </c>
      <c r="M15" s="1">
        <f t="shared" ca="1" si="7"/>
        <v>7</v>
      </c>
      <c r="P15" s="12">
        <f ca="1">P14+1</f>
        <v>43605</v>
      </c>
    </row>
    <row r="16" spans="1:16" x14ac:dyDescent="0.25">
      <c r="A16" s="8">
        <f t="shared" ca="1" si="1"/>
        <v>60957211</v>
      </c>
      <c r="B16" s="16" t="str">
        <f ca="1">VLOOKUP(RANDBETWEEN(1,COUNTA(adatok!C$2:C$30)),adatok!$A$2:$J$9,3)</f>
        <v>Budapest</v>
      </c>
      <c r="C16" s="8" t="str">
        <f ca="1">VLOOKUP(RANDBETWEEN(1,COUNTA(adatok!D$2:D$30)),adatok!$A$2:$J$9,4)</f>
        <v>tejföl 12%</v>
      </c>
      <c r="D16" s="16" t="str">
        <f ca="1">VLOOKUP(RANDBETWEEN(1,COUNTA(adatok!E$2:E$30)),adatok!$A$2:$J$9,5)</f>
        <v>TEJ-L</v>
      </c>
      <c r="E16" s="6">
        <f ca="1">VLOOKUP(RANDBETWEEN(1,COUNTA(adatok!F$2:F$30)),adatok!$A$2:$J$9,6)</f>
        <v>43640</v>
      </c>
      <c r="F16" s="15">
        <f t="shared" ca="1" si="2"/>
        <v>0.36563760000000001</v>
      </c>
      <c r="G16" s="6">
        <f t="shared" ca="1" si="3"/>
        <v>43654</v>
      </c>
      <c r="H16" s="17">
        <f t="shared" ca="1" si="4"/>
        <v>1605480</v>
      </c>
      <c r="I16" s="1">
        <f t="shared" ca="1" si="5"/>
        <v>14</v>
      </c>
      <c r="J16" s="1">
        <f ca="1">NETWORKDAYS(E16,G16,$P$2:$P$15)</f>
        <v>11</v>
      </c>
      <c r="K16" s="18">
        <f t="shared" ca="1" si="6"/>
        <v>32110</v>
      </c>
      <c r="L16" s="1">
        <f t="shared" ca="1" si="0"/>
        <v>26</v>
      </c>
      <c r="M16" s="1">
        <f t="shared" ca="1" si="7"/>
        <v>1</v>
      </c>
    </row>
    <row r="17" spans="1:13" x14ac:dyDescent="0.25">
      <c r="A17" s="8">
        <f t="shared" ca="1" si="1"/>
        <v>40905243</v>
      </c>
      <c r="B17" s="16" t="str">
        <f ca="1">VLOOKUP(RANDBETWEEN(1,COUNTA(adatok!C$2:C$30)),adatok!$A$2:$J$9,3)</f>
        <v>Közép-Magyarország</v>
      </c>
      <c r="C17" s="8" t="str">
        <f ca="1">VLOOKUP(RANDBETWEEN(1,COUNTA(adatok!D$2:D$30)),adatok!$A$2:$J$9,4)</f>
        <v>tej 1,5%</v>
      </c>
      <c r="D17" s="16" t="str">
        <f ca="1">VLOOKUP(RANDBETWEEN(1,COUNTA(adatok!E$2:E$30)),adatok!$A$2:$J$9,5)</f>
        <v>Minden Napra</v>
      </c>
      <c r="E17" s="6">
        <f ca="1">VLOOKUP(RANDBETWEEN(1,COUNTA(adatok!F$2:F$30)),adatok!$A$2:$J$9,6)</f>
        <v>43293</v>
      </c>
      <c r="F17" s="15">
        <f t="shared" ca="1" si="2"/>
        <v>0.65125069999999996</v>
      </c>
      <c r="G17" s="6">
        <f t="shared" ca="1" si="3"/>
        <v>43307</v>
      </c>
      <c r="H17" s="17">
        <f t="shared" ca="1" si="4"/>
        <v>1139740</v>
      </c>
      <c r="I17" s="1">
        <f t="shared" ca="1" si="5"/>
        <v>14</v>
      </c>
      <c r="J17" s="1">
        <f ca="1">NETWORKDAYS(E17,G17,$P$2:$P$15)</f>
        <v>11</v>
      </c>
      <c r="K17" s="18">
        <f t="shared" ca="1" si="6"/>
        <v>0</v>
      </c>
      <c r="L17" s="1">
        <f t="shared" ca="1" si="0"/>
        <v>28</v>
      </c>
      <c r="M17" s="1">
        <f t="shared" ca="1" si="7"/>
        <v>4</v>
      </c>
    </row>
  </sheetData>
  <sheetProtection algorithmName="SHA-512" hashValue="SlK/dS8n3yEOxXVGZq3qn3vYUxXWjacK+YNx9WIiB0gdxx/qOUrWeS+n4UyAZlx5yleGRv9UUtn0Roj9gyToJQ==" saltValue="5sL/YS4guOWc1nWehu/5fw==" spinCount="100000" sheet="1" objects="1" scenarios="1" selectLockedCells="1" selectUnlockedCells="1"/>
  <conditionalFormatting sqref="A2:M17">
    <cfRule type="expression" dxfId="2" priority="1">
      <formula>OR($M2=6,$M2=7)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C624-FACA-49D2-AB17-EB3B46C28C5D}">
  <dimension ref="A1:R30"/>
  <sheetViews>
    <sheetView workbookViewId="0">
      <selection sqref="A1:XFD1048576"/>
    </sheetView>
  </sheetViews>
  <sheetFormatPr defaultRowHeight="15" x14ac:dyDescent="0.25"/>
  <cols>
    <col min="1" max="1" width="2" style="3" bestFit="1" customWidth="1"/>
    <col min="2" max="2" width="11.42578125" style="3" bestFit="1" customWidth="1"/>
    <col min="3" max="3" width="19.42578125" style="3" bestFit="1" customWidth="1"/>
    <col min="4" max="4" width="15.140625" style="3" customWidth="1"/>
    <col min="5" max="5" width="13.7109375" style="3" bestFit="1" customWidth="1"/>
    <col min="6" max="6" width="10.140625" style="3" bestFit="1" customWidth="1"/>
    <col min="7" max="7" width="10.140625" style="3" customWidth="1"/>
    <col min="8" max="8" width="12" style="3" customWidth="1"/>
    <col min="9" max="9" width="15.5703125" style="3" customWidth="1"/>
    <col min="10" max="10" width="14.5703125" style="3" customWidth="1"/>
    <col min="11" max="11" width="4.5703125" style="10" customWidth="1"/>
    <col min="12" max="12" width="9.140625" style="3"/>
    <col min="13" max="13" width="5" style="3" customWidth="1"/>
    <col min="14" max="14" width="5" style="3" bestFit="1" customWidth="1"/>
    <col min="15" max="15" width="3.28515625" style="3" bestFit="1" customWidth="1"/>
    <col min="16" max="16" width="4.28515625" style="3" bestFit="1" customWidth="1"/>
    <col min="17" max="18" width="3" style="3" bestFit="1" customWidth="1"/>
    <col min="19" max="16384" width="9.140625" style="3"/>
  </cols>
  <sheetData>
    <row r="1" spans="1:18" s="4" customFormat="1" ht="75" x14ac:dyDescent="0.25">
      <c r="B1" s="5" t="s">
        <v>22</v>
      </c>
      <c r="C1" s="5" t="s">
        <v>8</v>
      </c>
      <c r="D1" s="5" t="s">
        <v>9</v>
      </c>
      <c r="E1" s="5" t="s">
        <v>13</v>
      </c>
      <c r="F1" s="5" t="s">
        <v>20</v>
      </c>
      <c r="G1" s="5" t="s">
        <v>32</v>
      </c>
      <c r="H1" s="5" t="s">
        <v>21</v>
      </c>
      <c r="I1" s="5" t="s">
        <v>28</v>
      </c>
      <c r="J1" s="5" t="s">
        <v>27</v>
      </c>
      <c r="K1" s="9"/>
      <c r="L1" s="5" t="s">
        <v>23</v>
      </c>
      <c r="N1" s="4" t="s">
        <v>24</v>
      </c>
      <c r="O1" s="4" t="s">
        <v>25</v>
      </c>
      <c r="P1" s="4" t="s">
        <v>26</v>
      </c>
    </row>
    <row r="2" spans="1:18" x14ac:dyDescent="0.25">
      <c r="A2" s="2">
        <v>1</v>
      </c>
      <c r="B2" s="8">
        <f ca="1">RANDBETWEEN(12345678,99999999)</f>
        <v>68419476</v>
      </c>
      <c r="C2" s="2" t="s">
        <v>2</v>
      </c>
      <c r="D2" s="2" t="s">
        <v>10</v>
      </c>
      <c r="E2" s="2" t="s">
        <v>19</v>
      </c>
      <c r="F2" s="6">
        <f ca="1">DATEVALUE(N2&amp;"."&amp;O2&amp;"."&amp;P2)</f>
        <v>43712</v>
      </c>
      <c r="G2" s="15">
        <f ca="1">RANDBETWEEN(3333333,6666666)/10000000</f>
        <v>0.64461630000000003</v>
      </c>
      <c r="H2" s="6">
        <f ca="1">F2+RANDBETWEEN(0,21)</f>
        <v>43713</v>
      </c>
      <c r="I2" s="2">
        <f ca="1">H2-F2</f>
        <v>1</v>
      </c>
      <c r="J2" s="2">
        <f t="shared" ref="J2:J9" ca="1" si="0">NETWORKDAYS(F2,H2,$L$2:$L$14)</f>
        <v>2</v>
      </c>
      <c r="L2" s="7">
        <v>43466</v>
      </c>
      <c r="N2" s="3">
        <f ca="1">RANDBETWEEN(YEAR(TODAY())-1,YEAR(TODAY()))</f>
        <v>2019</v>
      </c>
      <c r="O2" s="3">
        <f ca="1">RANDBETWEEN(1,12)</f>
        <v>9</v>
      </c>
      <c r="P2" s="3">
        <f t="shared" ref="P2:P9" ca="1" si="1">RANDBETWEEN(1,VLOOKUP(O2,$Q$2:$R$13,2))</f>
        <v>4</v>
      </c>
      <c r="Q2" s="3">
        <v>1</v>
      </c>
      <c r="R2" s="3">
        <v>31</v>
      </c>
    </row>
    <row r="3" spans="1:18" x14ac:dyDescent="0.25">
      <c r="A3" s="2">
        <v>2</v>
      </c>
      <c r="B3" s="8">
        <f t="shared" ref="B3:B9" ca="1" si="2">RANDBETWEEN(12345678,99999999)</f>
        <v>98507962</v>
      </c>
      <c r="C3" s="2" t="s">
        <v>5</v>
      </c>
      <c r="D3" s="2" t="s">
        <v>11</v>
      </c>
      <c r="E3" s="2" t="s">
        <v>17</v>
      </c>
      <c r="F3" s="6">
        <f t="shared" ref="F3:F9" ca="1" si="3">DATEVALUE(N3&amp;"."&amp;O3&amp;"."&amp;P3)</f>
        <v>43293</v>
      </c>
      <c r="G3" s="15">
        <f t="shared" ref="G3:G9" ca="1" si="4">RANDBETWEEN(3333333,6666666)/10000000</f>
        <v>0.66305979999999998</v>
      </c>
      <c r="H3" s="6">
        <f t="shared" ref="H3:H9" ca="1" si="5">F3+RANDBETWEEN(0,21)</f>
        <v>43307</v>
      </c>
      <c r="I3" s="2">
        <f t="shared" ref="I3:I9" ca="1" si="6">H3-F3</f>
        <v>14</v>
      </c>
      <c r="J3" s="2">
        <f t="shared" ca="1" si="0"/>
        <v>11</v>
      </c>
      <c r="L3" s="7">
        <v>43539</v>
      </c>
      <c r="N3" s="3">
        <f t="shared" ref="N3:N30" ca="1" si="7">RANDBETWEEN(YEAR(TODAY())-1,YEAR(TODAY()))</f>
        <v>2018</v>
      </c>
      <c r="O3" s="3">
        <f t="shared" ref="O3:O30" ca="1" si="8">RANDBETWEEN(1,12)</f>
        <v>7</v>
      </c>
      <c r="P3" s="3">
        <f t="shared" ca="1" si="1"/>
        <v>12</v>
      </c>
      <c r="Q3" s="3">
        <v>2</v>
      </c>
      <c r="R3" s="3">
        <v>28</v>
      </c>
    </row>
    <row r="4" spans="1:18" x14ac:dyDescent="0.25">
      <c r="A4" s="2">
        <v>3</v>
      </c>
      <c r="B4" s="8">
        <f t="shared" ca="1" si="2"/>
        <v>34592073</v>
      </c>
      <c r="C4" s="2" t="s">
        <v>0</v>
      </c>
      <c r="D4" s="2" t="s">
        <v>14</v>
      </c>
      <c r="E4" s="2" t="s">
        <v>16</v>
      </c>
      <c r="F4" s="6">
        <f t="shared" ca="1" si="3"/>
        <v>43799</v>
      </c>
      <c r="G4" s="15">
        <f t="shared" ca="1" si="4"/>
        <v>0.4524415</v>
      </c>
      <c r="H4" s="6">
        <f t="shared" ca="1" si="5"/>
        <v>43815</v>
      </c>
      <c r="I4" s="2">
        <f t="shared" ca="1" si="6"/>
        <v>16</v>
      </c>
      <c r="J4" s="2">
        <f t="shared" ca="1" si="0"/>
        <v>11</v>
      </c>
      <c r="L4" s="7">
        <v>43586</v>
      </c>
      <c r="N4" s="3">
        <f t="shared" ca="1" si="7"/>
        <v>2019</v>
      </c>
      <c r="O4" s="3">
        <f t="shared" ca="1" si="8"/>
        <v>11</v>
      </c>
      <c r="P4" s="3">
        <f t="shared" ca="1" si="1"/>
        <v>30</v>
      </c>
      <c r="Q4" s="3">
        <v>3</v>
      </c>
      <c r="R4" s="3">
        <v>31</v>
      </c>
    </row>
    <row r="5" spans="1:18" x14ac:dyDescent="0.25">
      <c r="A5" s="2">
        <v>4</v>
      </c>
      <c r="B5" s="8">
        <f t="shared" ca="1" si="2"/>
        <v>84228605</v>
      </c>
      <c r="C5" s="2" t="s">
        <v>3</v>
      </c>
      <c r="D5" s="2" t="s">
        <v>15</v>
      </c>
      <c r="E5" s="2" t="s">
        <v>18</v>
      </c>
      <c r="F5" s="6">
        <f t="shared" ca="1" si="3"/>
        <v>43809</v>
      </c>
      <c r="G5" s="15">
        <f t="shared" ca="1" si="4"/>
        <v>0.34351690000000001</v>
      </c>
      <c r="H5" s="6">
        <f t="shared" ca="1" si="5"/>
        <v>43819</v>
      </c>
      <c r="I5" s="2">
        <f t="shared" ca="1" si="6"/>
        <v>10</v>
      </c>
      <c r="J5" s="2">
        <f t="shared" ca="1" si="0"/>
        <v>9</v>
      </c>
      <c r="L5" s="7">
        <v>43697</v>
      </c>
      <c r="N5" s="3">
        <f t="shared" ca="1" si="7"/>
        <v>2019</v>
      </c>
      <c r="O5" s="3">
        <f t="shared" ca="1" si="8"/>
        <v>12</v>
      </c>
      <c r="P5" s="3">
        <f t="shared" ca="1" si="1"/>
        <v>10</v>
      </c>
      <c r="Q5" s="3">
        <v>4</v>
      </c>
      <c r="R5" s="3">
        <v>30</v>
      </c>
    </row>
    <row r="6" spans="1:18" x14ac:dyDescent="0.25">
      <c r="A6" s="2">
        <v>5</v>
      </c>
      <c r="B6" s="8">
        <f t="shared" ca="1" si="2"/>
        <v>48361332</v>
      </c>
      <c r="C6" s="2" t="s">
        <v>7</v>
      </c>
      <c r="D6" s="2" t="s">
        <v>12</v>
      </c>
      <c r="E6" s="2"/>
      <c r="F6" s="6">
        <f t="shared" ca="1" si="3"/>
        <v>43640</v>
      </c>
      <c r="G6" s="15">
        <f t="shared" ca="1" si="4"/>
        <v>0.59556180000000003</v>
      </c>
      <c r="H6" s="6">
        <f t="shared" ca="1" si="5"/>
        <v>43643</v>
      </c>
      <c r="I6" s="2">
        <f t="shared" ca="1" si="6"/>
        <v>3</v>
      </c>
      <c r="J6" s="2">
        <f t="shared" ca="1" si="0"/>
        <v>4</v>
      </c>
      <c r="L6" s="7">
        <v>43761</v>
      </c>
      <c r="N6" s="3">
        <f t="shared" ca="1" si="7"/>
        <v>2019</v>
      </c>
      <c r="O6" s="3">
        <f t="shared" ca="1" si="8"/>
        <v>6</v>
      </c>
      <c r="P6" s="3">
        <f t="shared" ca="1" si="1"/>
        <v>24</v>
      </c>
      <c r="Q6" s="3">
        <v>5</v>
      </c>
      <c r="R6" s="3">
        <v>31</v>
      </c>
    </row>
    <row r="7" spans="1:18" x14ac:dyDescent="0.25">
      <c r="A7" s="2">
        <v>6</v>
      </c>
      <c r="B7" s="8">
        <f t="shared" ca="1" si="2"/>
        <v>79127500</v>
      </c>
      <c r="C7" s="2" t="s">
        <v>4</v>
      </c>
      <c r="D7" s="2"/>
      <c r="E7" s="2"/>
      <c r="F7" s="6">
        <f t="shared" ca="1" si="3"/>
        <v>43530</v>
      </c>
      <c r="G7" s="15">
        <f t="shared" ca="1" si="4"/>
        <v>0.58013769999999998</v>
      </c>
      <c r="H7" s="6">
        <f t="shared" ca="1" si="5"/>
        <v>43533</v>
      </c>
      <c r="I7" s="2">
        <f t="shared" ca="1" si="6"/>
        <v>3</v>
      </c>
      <c r="J7" s="2">
        <f t="shared" ca="1" si="0"/>
        <v>3</v>
      </c>
      <c r="L7" s="7">
        <v>43770</v>
      </c>
      <c r="N7" s="3">
        <f t="shared" ca="1" si="7"/>
        <v>2019</v>
      </c>
      <c r="O7" s="3">
        <f t="shared" ca="1" si="8"/>
        <v>3</v>
      </c>
      <c r="P7" s="3">
        <f t="shared" ca="1" si="1"/>
        <v>6</v>
      </c>
      <c r="Q7" s="3">
        <v>6</v>
      </c>
      <c r="R7" s="3">
        <v>30</v>
      </c>
    </row>
    <row r="8" spans="1:18" x14ac:dyDescent="0.25">
      <c r="A8" s="2">
        <v>7</v>
      </c>
      <c r="B8" s="8">
        <f t="shared" ca="1" si="2"/>
        <v>28788411</v>
      </c>
      <c r="C8" s="2" t="s">
        <v>6</v>
      </c>
      <c r="D8" s="2"/>
      <c r="E8" s="2"/>
      <c r="F8" s="6">
        <f t="shared" ca="1" si="3"/>
        <v>43720</v>
      </c>
      <c r="G8" s="15">
        <f t="shared" ca="1" si="4"/>
        <v>0.57116699999999998</v>
      </c>
      <c r="H8" s="6">
        <f t="shared" ca="1" si="5"/>
        <v>43721</v>
      </c>
      <c r="I8" s="2">
        <f t="shared" ca="1" si="6"/>
        <v>1</v>
      </c>
      <c r="J8" s="2">
        <f t="shared" ca="1" si="0"/>
        <v>2</v>
      </c>
      <c r="L8" s="7">
        <v>43824</v>
      </c>
      <c r="N8" s="3">
        <f t="shared" ca="1" si="7"/>
        <v>2019</v>
      </c>
      <c r="O8" s="3">
        <f t="shared" ca="1" si="8"/>
        <v>9</v>
      </c>
      <c r="P8" s="3">
        <f t="shared" ca="1" si="1"/>
        <v>12</v>
      </c>
      <c r="Q8" s="3">
        <v>7</v>
      </c>
      <c r="R8" s="3">
        <v>31</v>
      </c>
    </row>
    <row r="9" spans="1:18" x14ac:dyDescent="0.25">
      <c r="A9" s="2">
        <v>8</v>
      </c>
      <c r="B9" s="8">
        <f t="shared" ca="1" si="2"/>
        <v>66526182</v>
      </c>
      <c r="C9" s="2" t="s">
        <v>1</v>
      </c>
      <c r="D9" s="2"/>
      <c r="E9" s="2"/>
      <c r="F9" s="6">
        <f t="shared" ca="1" si="3"/>
        <v>43718</v>
      </c>
      <c r="G9" s="15">
        <f t="shared" ca="1" si="4"/>
        <v>0.45231559999999998</v>
      </c>
      <c r="H9" s="6">
        <f t="shared" ca="1" si="5"/>
        <v>43739</v>
      </c>
      <c r="I9" s="2">
        <f t="shared" ca="1" si="6"/>
        <v>21</v>
      </c>
      <c r="J9" s="2">
        <f t="shared" ca="1" si="0"/>
        <v>16</v>
      </c>
      <c r="L9" s="7">
        <v>43825</v>
      </c>
      <c r="N9" s="3">
        <f t="shared" ca="1" si="7"/>
        <v>2019</v>
      </c>
      <c r="O9" s="3">
        <f t="shared" ca="1" si="8"/>
        <v>9</v>
      </c>
      <c r="P9" s="3">
        <f t="shared" ca="1" si="1"/>
        <v>10</v>
      </c>
      <c r="Q9" s="3">
        <v>8</v>
      </c>
      <c r="R9" s="3">
        <v>31</v>
      </c>
    </row>
    <row r="10" spans="1:18" x14ac:dyDescent="0.25">
      <c r="L10" s="7">
        <v>43830</v>
      </c>
      <c r="N10" s="3">
        <f t="shared" ca="1" si="7"/>
        <v>2019</v>
      </c>
      <c r="O10" s="3">
        <f t="shared" ca="1" si="8"/>
        <v>6</v>
      </c>
      <c r="P10" s="3">
        <f t="shared" ref="P10:P30" ca="1" si="9">RANDBETWEEN(1,VLOOKUP(O10,$Q$2:$R$13,2))</f>
        <v>8</v>
      </c>
      <c r="Q10" s="3">
        <v>9</v>
      </c>
      <c r="R10" s="3">
        <v>30</v>
      </c>
    </row>
    <row r="11" spans="1:18" x14ac:dyDescent="0.25">
      <c r="L11" s="7">
        <f ca="1">FLOOR(DATE(YEAR(TODAY()),5,DAY(MINUTE(YEAR(TODAY())/38)/2+56)),7)-34</f>
        <v>43576</v>
      </c>
      <c r="N11" s="3">
        <f t="shared" ca="1" si="7"/>
        <v>2018</v>
      </c>
      <c r="O11" s="3">
        <f t="shared" ca="1" si="8"/>
        <v>5</v>
      </c>
      <c r="P11" s="3">
        <f t="shared" ca="1" si="9"/>
        <v>22</v>
      </c>
      <c r="Q11" s="3">
        <v>10</v>
      </c>
      <c r="R11" s="3">
        <v>31</v>
      </c>
    </row>
    <row r="12" spans="1:18" x14ac:dyDescent="0.25">
      <c r="L12" s="7">
        <f ca="1">L11+1</f>
        <v>43577</v>
      </c>
      <c r="N12" s="3">
        <f t="shared" ca="1" si="7"/>
        <v>2018</v>
      </c>
      <c r="O12" s="3">
        <f t="shared" ca="1" si="8"/>
        <v>5</v>
      </c>
      <c r="P12" s="3">
        <f t="shared" ca="1" si="9"/>
        <v>26</v>
      </c>
      <c r="Q12" s="3">
        <v>11</v>
      </c>
      <c r="R12" s="3">
        <v>30</v>
      </c>
    </row>
    <row r="13" spans="1:18" x14ac:dyDescent="0.25">
      <c r="L13" s="7">
        <f ca="1">L11+28</f>
        <v>43604</v>
      </c>
      <c r="N13" s="3">
        <f t="shared" ca="1" si="7"/>
        <v>2019</v>
      </c>
      <c r="O13" s="3">
        <f t="shared" ca="1" si="8"/>
        <v>5</v>
      </c>
      <c r="P13" s="3">
        <f t="shared" ca="1" si="9"/>
        <v>3</v>
      </c>
      <c r="Q13" s="3">
        <v>12</v>
      </c>
      <c r="R13" s="3">
        <v>31</v>
      </c>
    </row>
    <row r="14" spans="1:18" x14ac:dyDescent="0.25">
      <c r="L14" s="7">
        <f ca="1">L13+1</f>
        <v>43605</v>
      </c>
      <c r="N14" s="3">
        <f t="shared" ca="1" si="7"/>
        <v>2018</v>
      </c>
      <c r="O14" s="3">
        <f t="shared" ca="1" si="8"/>
        <v>11</v>
      </c>
      <c r="P14" s="3">
        <f t="shared" ca="1" si="9"/>
        <v>20</v>
      </c>
    </row>
    <row r="15" spans="1:18" x14ac:dyDescent="0.25">
      <c r="N15" s="3">
        <f t="shared" ca="1" si="7"/>
        <v>2018</v>
      </c>
      <c r="O15" s="3">
        <f t="shared" ca="1" si="8"/>
        <v>5</v>
      </c>
      <c r="P15" s="3">
        <f t="shared" ca="1" si="9"/>
        <v>6</v>
      </c>
    </row>
    <row r="16" spans="1:18" x14ac:dyDescent="0.25">
      <c r="N16" s="3">
        <f t="shared" ca="1" si="7"/>
        <v>2019</v>
      </c>
      <c r="O16" s="3">
        <f t="shared" ca="1" si="8"/>
        <v>12</v>
      </c>
      <c r="P16" s="3">
        <f t="shared" ca="1" si="9"/>
        <v>25</v>
      </c>
    </row>
    <row r="17" spans="14:16" x14ac:dyDescent="0.25">
      <c r="N17" s="3">
        <f t="shared" ca="1" si="7"/>
        <v>2018</v>
      </c>
      <c r="O17" s="3">
        <f t="shared" ca="1" si="8"/>
        <v>2</v>
      </c>
      <c r="P17" s="3">
        <f t="shared" ca="1" si="9"/>
        <v>17</v>
      </c>
    </row>
    <row r="18" spans="14:16" x14ac:dyDescent="0.25">
      <c r="N18" s="3">
        <f t="shared" ca="1" si="7"/>
        <v>2018</v>
      </c>
      <c r="O18" s="3">
        <f t="shared" ca="1" si="8"/>
        <v>11</v>
      </c>
      <c r="P18" s="3">
        <f t="shared" ca="1" si="9"/>
        <v>24</v>
      </c>
    </row>
    <row r="19" spans="14:16" x14ac:dyDescent="0.25">
      <c r="N19" s="3">
        <f t="shared" ca="1" si="7"/>
        <v>2019</v>
      </c>
      <c r="O19" s="3">
        <f t="shared" ca="1" si="8"/>
        <v>11</v>
      </c>
      <c r="P19" s="3">
        <f t="shared" ca="1" si="9"/>
        <v>24</v>
      </c>
    </row>
    <row r="20" spans="14:16" x14ac:dyDescent="0.25">
      <c r="N20" s="3">
        <f t="shared" ca="1" si="7"/>
        <v>2018</v>
      </c>
      <c r="O20" s="3">
        <f t="shared" ca="1" si="8"/>
        <v>9</v>
      </c>
      <c r="P20" s="3">
        <f t="shared" ca="1" si="9"/>
        <v>17</v>
      </c>
    </row>
    <row r="21" spans="14:16" x14ac:dyDescent="0.25">
      <c r="N21" s="3">
        <f t="shared" ca="1" si="7"/>
        <v>2018</v>
      </c>
      <c r="O21" s="3">
        <f t="shared" ca="1" si="8"/>
        <v>11</v>
      </c>
      <c r="P21" s="3">
        <f t="shared" ca="1" si="9"/>
        <v>16</v>
      </c>
    </row>
    <row r="22" spans="14:16" x14ac:dyDescent="0.25">
      <c r="N22" s="3">
        <f t="shared" ca="1" si="7"/>
        <v>2018</v>
      </c>
      <c r="O22" s="3">
        <f t="shared" ca="1" si="8"/>
        <v>5</v>
      </c>
      <c r="P22" s="3">
        <f t="shared" ca="1" si="9"/>
        <v>19</v>
      </c>
    </row>
    <row r="23" spans="14:16" x14ac:dyDescent="0.25">
      <c r="N23" s="3">
        <f t="shared" ca="1" si="7"/>
        <v>2018</v>
      </c>
      <c r="O23" s="3">
        <f t="shared" ca="1" si="8"/>
        <v>2</v>
      </c>
      <c r="P23" s="3">
        <f t="shared" ca="1" si="9"/>
        <v>13</v>
      </c>
    </row>
    <row r="24" spans="14:16" x14ac:dyDescent="0.25">
      <c r="N24" s="3">
        <f t="shared" ca="1" si="7"/>
        <v>2019</v>
      </c>
      <c r="O24" s="3">
        <f t="shared" ca="1" si="8"/>
        <v>10</v>
      </c>
      <c r="P24" s="3">
        <f t="shared" ca="1" si="9"/>
        <v>22</v>
      </c>
    </row>
    <row r="25" spans="14:16" x14ac:dyDescent="0.25">
      <c r="N25" s="3">
        <f t="shared" ca="1" si="7"/>
        <v>2019</v>
      </c>
      <c r="O25" s="3">
        <f t="shared" ca="1" si="8"/>
        <v>11</v>
      </c>
      <c r="P25" s="3">
        <f t="shared" ca="1" si="9"/>
        <v>16</v>
      </c>
    </row>
    <row r="26" spans="14:16" x14ac:dyDescent="0.25">
      <c r="N26" s="3">
        <f t="shared" ca="1" si="7"/>
        <v>2019</v>
      </c>
      <c r="O26" s="3">
        <f t="shared" ca="1" si="8"/>
        <v>4</v>
      </c>
      <c r="P26" s="3">
        <f t="shared" ca="1" si="9"/>
        <v>13</v>
      </c>
    </row>
    <row r="27" spans="14:16" x14ac:dyDescent="0.25">
      <c r="N27" s="3">
        <f t="shared" ca="1" si="7"/>
        <v>2018</v>
      </c>
      <c r="O27" s="3">
        <f t="shared" ca="1" si="8"/>
        <v>9</v>
      </c>
      <c r="P27" s="3">
        <f t="shared" ca="1" si="9"/>
        <v>29</v>
      </c>
    </row>
    <row r="28" spans="14:16" x14ac:dyDescent="0.25">
      <c r="N28" s="3">
        <f t="shared" ca="1" si="7"/>
        <v>2018</v>
      </c>
      <c r="O28" s="3">
        <f t="shared" ca="1" si="8"/>
        <v>9</v>
      </c>
      <c r="P28" s="3">
        <f t="shared" ca="1" si="9"/>
        <v>7</v>
      </c>
    </row>
    <row r="29" spans="14:16" x14ac:dyDescent="0.25">
      <c r="N29" s="3">
        <f t="shared" ca="1" si="7"/>
        <v>2019</v>
      </c>
      <c r="O29" s="3">
        <f t="shared" ca="1" si="8"/>
        <v>12</v>
      </c>
      <c r="P29" s="3">
        <f t="shared" ca="1" si="9"/>
        <v>16</v>
      </c>
    </row>
    <row r="30" spans="14:16" x14ac:dyDescent="0.25">
      <c r="N30" s="3">
        <f t="shared" ca="1" si="7"/>
        <v>2019</v>
      </c>
      <c r="O30" s="3">
        <f t="shared" ca="1" si="8"/>
        <v>9</v>
      </c>
      <c r="P30" s="3">
        <f t="shared" ca="1" si="9"/>
        <v>8</v>
      </c>
    </row>
  </sheetData>
  <sheetProtection algorithmName="SHA-512" hashValue="sBqbVgcM7rhfrLx/LhpKjTimCjTCzZ2gP5ZTtjo5rD9FpWHJiDcO9+0J8/SkoLrj037CRLPyKczU9U2n0SP6nw==" saltValue="gpwoHk71djEecQvncsaoog==" spinCount="100000" sheet="1" objects="1" scenarios="1" selectLockedCells="1" selectUnlockedCells="1"/>
  <sortState ref="E2:E5">
    <sortCondition ref="E2"/>
  </sortState>
  <pageMargins left="0.7" right="0.7" top="0.75" bottom="0.75" header="0.3" footer="0.3"/>
  <pageSetup paperSize="9" orientation="portrait" verticalDpi="0" r:id="rId1"/>
  <ignoredErrors>
    <ignoredError sqref="L1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feladat</vt:lpstr>
      <vt:lpstr>megoldás</vt:lpstr>
      <vt:lpstr>megoldás2</vt:lpstr>
      <vt:lpstr>adatok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Laszlo Varga</dc:creator>
  <cp:lastModifiedBy>Felhasználó</cp:lastModifiedBy>
  <dcterms:created xsi:type="dcterms:W3CDTF">2016-11-24T13:05:13Z</dcterms:created>
  <dcterms:modified xsi:type="dcterms:W3CDTF">2019-12-17T15:40:32Z</dcterms:modified>
</cp:coreProperties>
</file>