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esktop\jt\eklg\inf\tablazatkezeles\"/>
    </mc:Choice>
  </mc:AlternateContent>
  <workbookProtection workbookAlgorithmName="SHA-512" workbookHashValue="kqp2WXGKobN6aI46MGMp+x7NBrWuSxEgX+eTrGBl067bsbEzL5+XNqunbZemWnGv3+eUZJL9IxVmIfJVCf70tg==" workbookSaltValue="jbrTW/m8gzXWqVb7wZtQJw==" workbookSpinCount="100000" lockStructure="1"/>
  <bookViews>
    <workbookView xWindow="0" yWindow="0" windowWidth="20490" windowHeight="7500"/>
  </bookViews>
  <sheets>
    <sheet name="feladat #1" sheetId="2" r:id="rId1"/>
    <sheet name="megoldás #1 - rejtett" sheetId="1" state="hidden" r:id="rId2"/>
    <sheet name="megoldás #1" sheetId="5" r:id="rId3"/>
    <sheet name="feladat #2" sheetId="3" r:id="rId4"/>
    <sheet name="megoldás #2" sheetId="6" r:id="rId5"/>
    <sheet name="megoldás #2 - rejtett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2" i="4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2" i="4"/>
  <c r="C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" i="3"/>
  <c r="M17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2" i="4"/>
  <c r="O17" i="4"/>
  <c r="N17" i="4" s="1"/>
  <c r="O16" i="4"/>
  <c r="N16" i="4" s="1"/>
  <c r="D16" i="4" s="1"/>
  <c r="L16" i="4" s="1"/>
  <c r="M16" i="4" s="1"/>
  <c r="E16" i="4" s="1"/>
  <c r="O15" i="4"/>
  <c r="N15" i="4" s="1"/>
  <c r="D15" i="4" s="1"/>
  <c r="L15" i="4" s="1"/>
  <c r="M15" i="4" s="1"/>
  <c r="E15" i="4" s="1"/>
  <c r="O14" i="4"/>
  <c r="N14" i="4" s="1"/>
  <c r="D14" i="4" s="1"/>
  <c r="L14" i="4" s="1"/>
  <c r="M14" i="4" s="1"/>
  <c r="E14" i="4" s="1"/>
  <c r="O13" i="4"/>
  <c r="N13" i="4" s="1"/>
  <c r="D13" i="4" s="1"/>
  <c r="L13" i="4" s="1"/>
  <c r="M13" i="4" s="1"/>
  <c r="E13" i="4" s="1"/>
  <c r="O12" i="4"/>
  <c r="N12" i="4" s="1"/>
  <c r="D12" i="4" s="1"/>
  <c r="L12" i="4" s="1"/>
  <c r="M12" i="4" s="1"/>
  <c r="E12" i="4" s="1"/>
  <c r="O11" i="4"/>
  <c r="N11" i="4" s="1"/>
  <c r="D11" i="4" s="1"/>
  <c r="L11" i="4" s="1"/>
  <c r="M11" i="4" s="1"/>
  <c r="E11" i="4" s="1"/>
  <c r="O10" i="4"/>
  <c r="N10" i="4" s="1"/>
  <c r="D10" i="4" s="1"/>
  <c r="L10" i="4" s="1"/>
  <c r="M10" i="4" s="1"/>
  <c r="E10" i="4" s="1"/>
  <c r="O9" i="4"/>
  <c r="N9" i="4" s="1"/>
  <c r="D9" i="4" s="1"/>
  <c r="L9" i="4" s="1"/>
  <c r="M9" i="4" s="1"/>
  <c r="E9" i="4" s="1"/>
  <c r="O8" i="4"/>
  <c r="N8" i="4" s="1"/>
  <c r="D8" i="4" s="1"/>
  <c r="L8" i="4" s="1"/>
  <c r="M8" i="4" s="1"/>
  <c r="E8" i="4" s="1"/>
  <c r="O7" i="4"/>
  <c r="N7" i="4" s="1"/>
  <c r="D7" i="4" s="1"/>
  <c r="L7" i="4" s="1"/>
  <c r="M7" i="4" s="1"/>
  <c r="E7" i="4" s="1"/>
  <c r="O6" i="4"/>
  <c r="N6" i="4" s="1"/>
  <c r="D6" i="4" s="1"/>
  <c r="L6" i="4" s="1"/>
  <c r="M6" i="4" s="1"/>
  <c r="E6" i="4" s="1"/>
  <c r="O5" i="4"/>
  <c r="N5" i="4" s="1"/>
  <c r="D5" i="4" s="1"/>
  <c r="L5" i="4" s="1"/>
  <c r="M5" i="4" s="1"/>
  <c r="E5" i="4" s="1"/>
  <c r="O4" i="4"/>
  <c r="N4" i="4" s="1"/>
  <c r="D4" i="4" s="1"/>
  <c r="L4" i="4" s="1"/>
  <c r="M4" i="4" s="1"/>
  <c r="E4" i="4" s="1"/>
  <c r="O3" i="4"/>
  <c r="N3" i="4" s="1"/>
  <c r="D3" i="4" s="1"/>
  <c r="L3" i="4" s="1"/>
  <c r="M3" i="4" s="1"/>
  <c r="E3" i="4" s="1"/>
  <c r="O2" i="4"/>
  <c r="N2" i="4" s="1"/>
  <c r="D2" i="4" s="1"/>
  <c r="L2" i="4" s="1"/>
  <c r="M2" i="4" s="1"/>
  <c r="E2" i="4" s="1"/>
  <c r="J2" i="4"/>
  <c r="K3" i="3"/>
  <c r="K4" i="3"/>
  <c r="J4" i="3" s="1"/>
  <c r="K5" i="3"/>
  <c r="J5" i="3" s="1"/>
  <c r="K6" i="3"/>
  <c r="J6" i="3" s="1"/>
  <c r="K7" i="3"/>
  <c r="K8" i="3"/>
  <c r="J8" i="3" s="1"/>
  <c r="K9" i="3"/>
  <c r="J9" i="3" s="1"/>
  <c r="K10" i="3"/>
  <c r="J10" i="3" s="1"/>
  <c r="K11" i="3"/>
  <c r="K12" i="3"/>
  <c r="J12" i="3" s="1"/>
  <c r="K13" i="3"/>
  <c r="J13" i="3" s="1"/>
  <c r="K14" i="3"/>
  <c r="J14" i="3" s="1"/>
  <c r="K15" i="3"/>
  <c r="K16" i="3"/>
  <c r="J16" i="3" s="1"/>
  <c r="K17" i="3"/>
  <c r="J17" i="3" s="1"/>
  <c r="K2" i="3"/>
  <c r="H2" i="3"/>
  <c r="I1" i="2"/>
  <c r="A15" i="2"/>
  <c r="A16" i="2"/>
  <c r="A17" i="2"/>
  <c r="A18" i="2"/>
  <c r="A1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B1" i="2"/>
  <c r="A1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I2" i="1"/>
  <c r="I2" i="2" s="1"/>
  <c r="B19" i="1"/>
  <c r="B18" i="1"/>
  <c r="B17" i="1"/>
  <c r="B16" i="1"/>
  <c r="B15" i="1"/>
  <c r="B14" i="1"/>
  <c r="B13" i="1"/>
  <c r="B12" i="1"/>
  <c r="B11" i="1"/>
  <c r="B10" i="1"/>
  <c r="M17" i="1"/>
  <c r="N17" i="1"/>
  <c r="O17" i="1"/>
  <c r="P17" i="1" s="1"/>
  <c r="M18" i="1"/>
  <c r="N18" i="1"/>
  <c r="O18" i="1"/>
  <c r="P18" i="1" s="1"/>
  <c r="M19" i="1"/>
  <c r="N19" i="1"/>
  <c r="O19" i="1"/>
  <c r="P19" i="1" s="1"/>
  <c r="M10" i="1"/>
  <c r="N10" i="1"/>
  <c r="O10" i="1"/>
  <c r="P10" i="1" s="1"/>
  <c r="M11" i="1"/>
  <c r="N11" i="1"/>
  <c r="O11" i="1"/>
  <c r="P11" i="1" s="1"/>
  <c r="M12" i="1"/>
  <c r="N12" i="1"/>
  <c r="O12" i="1"/>
  <c r="P12" i="1" s="1"/>
  <c r="M13" i="1"/>
  <c r="N13" i="1"/>
  <c r="O13" i="1"/>
  <c r="P13" i="1" s="1"/>
  <c r="M14" i="1"/>
  <c r="N14" i="1"/>
  <c r="O14" i="1"/>
  <c r="P14" i="1" s="1"/>
  <c r="M15" i="1"/>
  <c r="N15" i="1"/>
  <c r="O15" i="1"/>
  <c r="P15" i="1" s="1"/>
  <c r="M16" i="1"/>
  <c r="N16" i="1"/>
  <c r="O16" i="1"/>
  <c r="P16" i="1" s="1"/>
  <c r="O3" i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2" i="1"/>
  <c r="P2" i="1" s="1"/>
  <c r="N3" i="1"/>
  <c r="N4" i="1"/>
  <c r="N5" i="1"/>
  <c r="N6" i="1"/>
  <c r="Q6" i="1" s="1"/>
  <c r="R6" i="1" s="1"/>
  <c r="C6" i="1" s="1"/>
  <c r="K6" i="1" s="1"/>
  <c r="L6" i="1" s="1"/>
  <c r="D6" i="1" s="1"/>
  <c r="E6" i="1" s="1"/>
  <c r="N7" i="1"/>
  <c r="N8" i="1"/>
  <c r="N9" i="1"/>
  <c r="N2" i="1"/>
  <c r="M3" i="1"/>
  <c r="M4" i="1"/>
  <c r="M5" i="1"/>
  <c r="M6" i="1"/>
  <c r="M7" i="1"/>
  <c r="M8" i="1"/>
  <c r="M9" i="1"/>
  <c r="M2" i="1"/>
  <c r="B9" i="1"/>
  <c r="B3" i="1"/>
  <c r="B4" i="1"/>
  <c r="B5" i="1"/>
  <c r="B6" i="1"/>
  <c r="B7" i="1"/>
  <c r="B8" i="1"/>
  <c r="B2" i="1"/>
  <c r="C16" i="3" l="1"/>
  <c r="C12" i="3"/>
  <c r="C8" i="3"/>
  <c r="C4" i="3"/>
  <c r="C5" i="3"/>
  <c r="C15" i="3"/>
  <c r="C11" i="3"/>
  <c r="C7" i="3"/>
  <c r="C3" i="3"/>
  <c r="C13" i="3"/>
  <c r="C9" i="3"/>
  <c r="C14" i="3"/>
  <c r="C10" i="3"/>
  <c r="C6" i="3"/>
  <c r="C2" i="3"/>
  <c r="F6" i="4"/>
  <c r="F10" i="4"/>
  <c r="F14" i="4"/>
  <c r="F5" i="4"/>
  <c r="F9" i="4"/>
  <c r="F2" i="4"/>
  <c r="F3" i="4"/>
  <c r="F7" i="4"/>
  <c r="F11" i="4"/>
  <c r="F15" i="4"/>
  <c r="F13" i="4"/>
  <c r="F4" i="4"/>
  <c r="F8" i="4"/>
  <c r="F12" i="4"/>
  <c r="F16" i="4"/>
  <c r="J15" i="3"/>
  <c r="J11" i="3"/>
  <c r="J7" i="3"/>
  <c r="J3" i="3"/>
  <c r="J2" i="3"/>
  <c r="Q7" i="1"/>
  <c r="R7" i="1" s="1"/>
  <c r="C7" i="1" s="1"/>
  <c r="K7" i="1" s="1"/>
  <c r="L7" i="1" s="1"/>
  <c r="D7" i="1" s="1"/>
  <c r="E7" i="1" s="1"/>
  <c r="Q5" i="1"/>
  <c r="R5" i="1" s="1"/>
  <c r="C5" i="1" s="1"/>
  <c r="K5" i="1" s="1"/>
  <c r="L5" i="1" s="1"/>
  <c r="D5" i="1" s="1"/>
  <c r="E5" i="1" s="1"/>
  <c r="B6" i="2"/>
  <c r="Q9" i="1"/>
  <c r="R9" i="1" s="1"/>
  <c r="C9" i="1" s="1"/>
  <c r="Q8" i="1"/>
  <c r="R8" i="1" s="1"/>
  <c r="C8" i="1" s="1"/>
  <c r="Q12" i="1"/>
  <c r="R12" i="1" s="1"/>
  <c r="C12" i="1" s="1"/>
  <c r="Q10" i="1"/>
  <c r="R10" i="1" s="1"/>
  <c r="C10" i="1" s="1"/>
  <c r="Q16" i="1"/>
  <c r="R16" i="1" s="1"/>
  <c r="C16" i="1" s="1"/>
  <c r="Q17" i="1"/>
  <c r="R17" i="1" s="1"/>
  <c r="C17" i="1" s="1"/>
  <c r="Q19" i="1"/>
  <c r="R19" i="1" s="1"/>
  <c r="C19" i="1" s="1"/>
  <c r="Q18" i="1"/>
  <c r="R18" i="1" s="1"/>
  <c r="C18" i="1" s="1"/>
  <c r="Q11" i="1"/>
  <c r="R11" i="1" s="1"/>
  <c r="C11" i="1" s="1"/>
  <c r="Q14" i="1"/>
  <c r="R14" i="1" s="1"/>
  <c r="C14" i="1" s="1"/>
  <c r="Q13" i="1"/>
  <c r="R13" i="1" s="1"/>
  <c r="C13" i="1" s="1"/>
  <c r="Q15" i="1"/>
  <c r="R15" i="1" s="1"/>
  <c r="C15" i="1" s="1"/>
  <c r="Q4" i="1"/>
  <c r="R4" i="1" s="1"/>
  <c r="C4" i="1" s="1"/>
  <c r="Q3" i="1"/>
  <c r="R3" i="1" s="1"/>
  <c r="C3" i="1" s="1"/>
  <c r="Q2" i="1"/>
  <c r="R2" i="1" s="1"/>
  <c r="C2" i="1" s="1"/>
  <c r="B7" i="2" l="1"/>
  <c r="B5" i="2"/>
  <c r="K17" i="1"/>
  <c r="L17" i="1" s="1"/>
  <c r="D17" i="1" s="1"/>
  <c r="E17" i="1" s="1"/>
  <c r="B17" i="2"/>
  <c r="K16" i="1"/>
  <c r="L16" i="1" s="1"/>
  <c r="D16" i="1" s="1"/>
  <c r="E16" i="1" s="1"/>
  <c r="B16" i="2"/>
  <c r="K15" i="1"/>
  <c r="L15" i="1" s="1"/>
  <c r="D15" i="1" s="1"/>
  <c r="E15" i="1" s="1"/>
  <c r="B15" i="2"/>
  <c r="K18" i="1"/>
  <c r="L18" i="1" s="1"/>
  <c r="D18" i="1" s="1"/>
  <c r="E18" i="1" s="1"/>
  <c r="B18" i="2"/>
  <c r="K19" i="1"/>
  <c r="L19" i="1" s="1"/>
  <c r="D19" i="1" s="1"/>
  <c r="E19" i="1" s="1"/>
  <c r="B19" i="2"/>
  <c r="K10" i="1"/>
  <c r="L10" i="1" s="1"/>
  <c r="D10" i="1" s="1"/>
  <c r="E10" i="1" s="1"/>
  <c r="B10" i="2"/>
  <c r="K2" i="1"/>
  <c r="L2" i="1" s="1"/>
  <c r="D2" i="1" s="1"/>
  <c r="E2" i="1" s="1"/>
  <c r="B2" i="2"/>
  <c r="K13" i="1"/>
  <c r="L13" i="1" s="1"/>
  <c r="D13" i="1" s="1"/>
  <c r="E13" i="1" s="1"/>
  <c r="B13" i="2"/>
  <c r="K12" i="1"/>
  <c r="L12" i="1" s="1"/>
  <c r="D12" i="1" s="1"/>
  <c r="E12" i="1" s="1"/>
  <c r="B12" i="2"/>
  <c r="K9" i="1"/>
  <c r="L9" i="1" s="1"/>
  <c r="D9" i="1" s="1"/>
  <c r="E9" i="1" s="1"/>
  <c r="B9" i="2"/>
  <c r="K3" i="1"/>
  <c r="L3" i="1" s="1"/>
  <c r="D3" i="1" s="1"/>
  <c r="E3" i="1" s="1"/>
  <c r="B3" i="2"/>
  <c r="K14" i="1"/>
  <c r="L14" i="1" s="1"/>
  <c r="D14" i="1" s="1"/>
  <c r="E14" i="1" s="1"/>
  <c r="B14" i="2"/>
  <c r="K8" i="1"/>
  <c r="L8" i="1" s="1"/>
  <c r="D8" i="1" s="1"/>
  <c r="E8" i="1" s="1"/>
  <c r="B8" i="2"/>
  <c r="K4" i="1"/>
  <c r="L4" i="1" s="1"/>
  <c r="D4" i="1" s="1"/>
  <c r="E4" i="1" s="1"/>
  <c r="B4" i="2"/>
  <c r="K11" i="1"/>
  <c r="L11" i="1" s="1"/>
  <c r="D11" i="1" s="1"/>
  <c r="E11" i="1" s="1"/>
  <c r="B11" i="2"/>
</calcChain>
</file>

<file path=xl/sharedStrings.xml><?xml version="1.0" encoding="utf-8"?>
<sst xmlns="http://schemas.openxmlformats.org/spreadsheetml/2006/main" count="103" uniqueCount="72">
  <si>
    <t>hibás név</t>
  </si>
  <si>
    <t>Kovács        Imre</t>
  </si>
  <si>
    <t>Szabó       Jolán</t>
  </si>
  <si>
    <t>Tóth      Éva</t>
  </si>
  <si>
    <t>Horváth        Bence</t>
  </si>
  <si>
    <t>Kiss      Ákos</t>
  </si>
  <si>
    <t>Nagy                Imola</t>
  </si>
  <si>
    <t>Molnár         Ferenc</t>
  </si>
  <si>
    <t>név</t>
  </si>
  <si>
    <t>fizetés</t>
  </si>
  <si>
    <t>Balogh     Lajos</t>
  </si>
  <si>
    <t>hibás fizetés</t>
  </si>
  <si>
    <t>Ft</t>
  </si>
  <si>
    <t>forint</t>
  </si>
  <si>
    <t>HUF</t>
  </si>
  <si>
    <t>ft</t>
  </si>
  <si>
    <t>huf</t>
  </si>
  <si>
    <t>Farkas Eleonóra</t>
  </si>
  <si>
    <t>Szabó      Eszter</t>
  </si>
  <si>
    <t>Lovász    Gergely</t>
  </si>
  <si>
    <t>Juhász      Annamária</t>
  </si>
  <si>
    <t>Nagy      Ottó</t>
  </si>
  <si>
    <t>Németh      Attila</t>
  </si>
  <si>
    <t>Zámbó     János</t>
  </si>
  <si>
    <t>Lengyel     Katalin</t>
  </si>
  <si>
    <t>Varga       Erika</t>
  </si>
  <si>
    <t>Kovács        Márton</t>
  </si>
  <si>
    <t>fizetés euróban</t>
  </si>
  <si>
    <t>1 euró</t>
  </si>
  <si>
    <t>jelszó</t>
  </si>
  <si>
    <t>felhasználónév</t>
  </si>
  <si>
    <t>Hibás bevétel</t>
  </si>
  <si>
    <t>Bevétel forintban</t>
  </si>
  <si>
    <t>1 dollár</t>
  </si>
  <si>
    <t>Bevétel dollárban</t>
  </si>
  <si>
    <t>Hibás könyvcím</t>
  </si>
  <si>
    <t>Könyvcím</t>
  </si>
  <si>
    <t>Kolombusz     Kristóf indiai     élményei</t>
  </si>
  <si>
    <t>A     Vatikán   nagy     tavai</t>
  </si>
  <si>
    <t>A     Titanic       sikeres    útjai</t>
  </si>
  <si>
    <t>Eszkimó              fürdőruhamodellek</t>
  </si>
  <si>
    <t>Minden,      amit a férfiak      tudnak a nőkről</t>
  </si>
  <si>
    <t>Teljesített       választási     ígéretek</t>
  </si>
  <si>
    <t>Latin-magyar       turistaszótár</t>
  </si>
  <si>
    <t>Népszerű        ügyvédek</t>
  </si>
  <si>
    <t>Esztétikus       kertitörpék      katalógusa</t>
  </si>
  <si>
    <t>Csajozás      kukásautóval</t>
  </si>
  <si>
    <t>A    Kenyai    Lékhorgász Szövetség   története</t>
  </si>
  <si>
    <t>Szívdonorok      mesélnek</t>
  </si>
  <si>
    <t>Hogyan      neveljünk       óriásbonszájt?</t>
  </si>
  <si>
    <t>Az       NBA       kapuslegendái</t>
  </si>
  <si>
    <t>Tárgyilagos       bulvárlapok</t>
  </si>
  <si>
    <t>.</t>
  </si>
  <si>
    <t>,</t>
  </si>
  <si>
    <t>könyv kódja</t>
  </si>
  <si>
    <t>szerző kódja</t>
  </si>
  <si>
    <t>szerző</t>
  </si>
  <si>
    <t>Alfa Rómeó</t>
  </si>
  <si>
    <t>Am Erika</t>
  </si>
  <si>
    <t>Békés Csaba</t>
  </si>
  <si>
    <t>Beviz Elek</t>
  </si>
  <si>
    <t>Bi Gyula</t>
  </si>
  <si>
    <t>Brók Ernő</t>
  </si>
  <si>
    <t>Bubo Réka</t>
  </si>
  <si>
    <t>Budipa Piroska</t>
  </si>
  <si>
    <t>Cicz Imre</t>
  </si>
  <si>
    <t>Elektrom Ágnes</t>
  </si>
  <si>
    <t>Elv Erik</t>
  </si>
  <si>
    <t>Eszte Lenke</t>
  </si>
  <si>
    <t>Halvány Barna</t>
  </si>
  <si>
    <t>Mász Kálmán</t>
  </si>
  <si>
    <t>Pop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</si>
</sst>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6" formatCode="_-* #,##0.00\ [$€-1]_-;\-* #,##0.00\ [$€-1]_-;_-* &quot;-&quot;??\ [$€-1]_-;_-@_-"/>
    <numFmt numFmtId="167" formatCode="_-* #,##0_-;\-* #,##0_-;_-* &quot;-&quot;??_-;_-@_-"/>
    <numFmt numFmtId="168" formatCode="_-* #,##0\ &quot;Ft&quot;_-;\-* #,##0\ &quot;Ft&quot;_-;_-* &quot;-&quot;??\ &quot;Ft&quot;_-;_-@_-"/>
    <numFmt numFmtId="169" formatCode="_-[$$-409]* #,##0_ ;_-[$$-409]* \-#,##0\ ;_-[$$-409]* &quot;-&quot;??_ ;_-@_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theme="7" tint="0.59999389629810485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65" fontId="6" fillId="2" borderId="2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166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4" fontId="6" fillId="2" borderId="3" xfId="0" applyNumberFormat="1" applyFont="1" applyFill="1" applyBorder="1" applyProtection="1">
      <protection hidden="1"/>
    </xf>
    <xf numFmtId="0" fontId="0" fillId="0" borderId="0" xfId="0" quotePrefix="1" applyProtection="1">
      <protection hidden="1"/>
    </xf>
    <xf numFmtId="44" fontId="0" fillId="0" borderId="0" xfId="2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3" borderId="3" xfId="0" applyNumberFormat="1" applyFont="1" applyFill="1" applyBorder="1" applyProtection="1">
      <protection hidden="1"/>
    </xf>
    <xf numFmtId="167" fontId="0" fillId="0" borderId="0" xfId="1" applyNumberFormat="1" applyFont="1"/>
    <xf numFmtId="167" fontId="0" fillId="0" borderId="0" xfId="0" applyNumberFormat="1" applyBorder="1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167" fontId="5" fillId="0" borderId="1" xfId="0" applyNumberFormat="1" applyFont="1" applyBorder="1" applyProtection="1">
      <protection locked="0"/>
    </xf>
    <xf numFmtId="168" fontId="0" fillId="0" borderId="1" xfId="2" applyNumberFormat="1" applyFont="1" applyBorder="1" applyProtection="1">
      <protection hidden="1"/>
    </xf>
    <xf numFmtId="169" fontId="0" fillId="0" borderId="1" xfId="0" applyNumberFormat="1" applyBorder="1" applyProtection="1">
      <protection hidden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2" fillId="0" borderId="0" xfId="0" applyFont="1"/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1118</xdr:colOff>
      <xdr:row>19</xdr:row>
      <xdr:rowOff>38611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11643" cy="3658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10</xdr:col>
      <xdr:colOff>11152</xdr:colOff>
      <xdr:row>16</xdr:row>
      <xdr:rowOff>28963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1660227" cy="278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tabSelected="1" workbookViewId="0"/>
  </sheetViews>
  <sheetFormatPr defaultRowHeight="15" x14ac:dyDescent="0.25"/>
  <cols>
    <col min="1" max="1" width="19.140625" bestFit="1" customWidth="1"/>
    <col min="2" max="2" width="13.140625" bestFit="1" customWidth="1"/>
    <col min="9" max="9" width="10.140625" bestFit="1" customWidth="1"/>
  </cols>
  <sheetData>
    <row r="1" spans="1:9" x14ac:dyDescent="0.25">
      <c r="A1" s="2" t="str">
        <f>'megoldás #1 - rejtett'!A1</f>
        <v>hibás név</v>
      </c>
      <c r="B1" s="2" t="str">
        <f>'megoldás #1 - rejtett'!C1</f>
        <v>hibás fizetés</v>
      </c>
      <c r="I1" s="1" t="str">
        <f>'megoldás #1 - rejtett'!I1</f>
        <v>1 euró</v>
      </c>
    </row>
    <row r="2" spans="1:9" x14ac:dyDescent="0.25">
      <c r="A2" s="35" t="str">
        <f>'megoldás #1 - rejtett'!A2</f>
        <v>Kovács        Imre</v>
      </c>
      <c r="B2" s="35" t="str">
        <f ca="1">'megoldás #1 - rejtett'!C2</f>
        <v>400,800 forint</v>
      </c>
      <c r="I2" s="15">
        <f ca="1">'megoldás #1 - rejtett'!I2</f>
        <v>416.05</v>
      </c>
    </row>
    <row r="3" spans="1:9" x14ac:dyDescent="0.25">
      <c r="A3" s="35" t="str">
        <f>'megoldás #1 - rejtett'!A3</f>
        <v>Szabó       Jolán</v>
      </c>
      <c r="B3" s="35" t="str">
        <f ca="1">'megoldás #1 - rejtett'!C3</f>
        <v>706,900 Ft</v>
      </c>
    </row>
    <row r="4" spans="1:9" x14ac:dyDescent="0.25">
      <c r="A4" s="35" t="str">
        <f>'megoldás #1 - rejtett'!A4</f>
        <v>Tóth      Éva</v>
      </c>
      <c r="B4" s="35" t="str">
        <f ca="1">'megoldás #1 - rejtett'!C4</f>
        <v>546.900 ft</v>
      </c>
    </row>
    <row r="5" spans="1:9" x14ac:dyDescent="0.25">
      <c r="A5" s="35" t="str">
        <f>'megoldás #1 - rejtett'!A5</f>
        <v>Horváth        Bence</v>
      </c>
      <c r="B5" s="35" t="str">
        <f ca="1">'megoldás #1 - rejtett'!C5</f>
        <v>505,500 Ft</v>
      </c>
    </row>
    <row r="6" spans="1:9" x14ac:dyDescent="0.25">
      <c r="A6" s="35" t="str">
        <f>'megoldás #1 - rejtett'!A6</f>
        <v>Kiss      Ákos</v>
      </c>
      <c r="B6" s="35" t="str">
        <f ca="1">'megoldás #1 - rejtett'!C6</f>
        <v>690,900 Ft</v>
      </c>
    </row>
    <row r="7" spans="1:9" x14ac:dyDescent="0.25">
      <c r="A7" s="35" t="str">
        <f>'megoldás #1 - rejtett'!A7</f>
        <v>Nagy                Imola</v>
      </c>
      <c r="B7" s="35" t="str">
        <f ca="1">'megoldás #1 - rejtett'!C7</f>
        <v>304,100 ft</v>
      </c>
    </row>
    <row r="8" spans="1:9" x14ac:dyDescent="0.25">
      <c r="A8" s="35" t="str">
        <f>'megoldás #1 - rejtett'!A8</f>
        <v>Molnár         Ferenc</v>
      </c>
      <c r="B8" s="35" t="str">
        <f ca="1">'megoldás #1 - rejtett'!C8</f>
        <v>602,000 Ft</v>
      </c>
    </row>
    <row r="9" spans="1:9" x14ac:dyDescent="0.25">
      <c r="A9" s="35" t="str">
        <f>'megoldás #1 - rejtett'!A9</f>
        <v>Balogh     Lajos</v>
      </c>
      <c r="B9" s="35" t="str">
        <f ca="1">'megoldás #1 - rejtett'!C9</f>
        <v>602,000 huf</v>
      </c>
    </row>
    <row r="10" spans="1:9" x14ac:dyDescent="0.25">
      <c r="A10" s="35" t="str">
        <f>'megoldás #1 - rejtett'!A10</f>
        <v>Farkas Eleonóra</v>
      </c>
      <c r="B10" s="35" t="str">
        <f ca="1">'megoldás #1 - rejtett'!C10</f>
        <v>507,400 Ft</v>
      </c>
    </row>
    <row r="11" spans="1:9" x14ac:dyDescent="0.25">
      <c r="A11" s="35" t="str">
        <f>'megoldás #1 - rejtett'!A11</f>
        <v>Szabó      Eszter</v>
      </c>
      <c r="B11" s="35" t="str">
        <f ca="1">'megoldás #1 - rejtett'!C11</f>
        <v>441,300 forint</v>
      </c>
    </row>
    <row r="12" spans="1:9" x14ac:dyDescent="0.25">
      <c r="A12" s="35" t="str">
        <f>'megoldás #1 - rejtett'!A12</f>
        <v>Lovász    Gergely</v>
      </c>
      <c r="B12" s="35" t="str">
        <f ca="1">'megoldás #1 - rejtett'!C12</f>
        <v>397.700 Ft</v>
      </c>
    </row>
    <row r="13" spans="1:9" x14ac:dyDescent="0.25">
      <c r="A13" s="35" t="str">
        <f>'megoldás #1 - rejtett'!A13</f>
        <v>Juhász      Annamária</v>
      </c>
      <c r="B13" s="35" t="str">
        <f ca="1">'megoldás #1 - rejtett'!C13</f>
        <v>464,000 HUF</v>
      </c>
    </row>
    <row r="14" spans="1:9" x14ac:dyDescent="0.25">
      <c r="A14" s="35" t="str">
        <f>'megoldás #1 - rejtett'!A14</f>
        <v>Nagy      Ottó</v>
      </c>
      <c r="B14" s="35" t="str">
        <f ca="1">'megoldás #1 - rejtett'!C14</f>
        <v>646.900 HUF</v>
      </c>
    </row>
    <row r="15" spans="1:9" x14ac:dyDescent="0.25">
      <c r="A15" s="35" t="str">
        <f>'megoldás #1 - rejtett'!A15</f>
        <v>Németh      Attila</v>
      </c>
      <c r="B15" s="35" t="str">
        <f ca="1">'megoldás #1 - rejtett'!C15</f>
        <v>608,400 HUF</v>
      </c>
    </row>
    <row r="16" spans="1:9" x14ac:dyDescent="0.25">
      <c r="A16" s="35" t="str">
        <f>'megoldás #1 - rejtett'!A16</f>
        <v>Zámbó     János</v>
      </c>
      <c r="B16" s="35" t="str">
        <f ca="1">'megoldás #1 - rejtett'!C16</f>
        <v>693.300 Ft</v>
      </c>
    </row>
    <row r="17" spans="1:2" x14ac:dyDescent="0.25">
      <c r="A17" s="35" t="str">
        <f>'megoldás #1 - rejtett'!A17</f>
        <v>Lengyel     Katalin</v>
      </c>
      <c r="B17" s="35" t="str">
        <f ca="1">'megoldás #1 - rejtett'!C17</f>
        <v>733,100 ft</v>
      </c>
    </row>
    <row r="18" spans="1:2" x14ac:dyDescent="0.25">
      <c r="A18" s="35" t="str">
        <f>'megoldás #1 - rejtett'!A18</f>
        <v>Varga       Erika</v>
      </c>
      <c r="B18" s="35" t="str">
        <f ca="1">'megoldás #1 - rejtett'!C18</f>
        <v>485.600 huf</v>
      </c>
    </row>
    <row r="19" spans="1:2" x14ac:dyDescent="0.25">
      <c r="A19" s="35" t="str">
        <f>'megoldás #1 - rejtett'!A19</f>
        <v>Kovács        Márton</v>
      </c>
      <c r="B19" s="35" t="str">
        <f ca="1">'megoldás #1 - rejtett'!C19</f>
        <v>625.400 forint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9"/>
  <sheetViews>
    <sheetView workbookViewId="0"/>
  </sheetViews>
  <sheetFormatPr defaultRowHeight="15" x14ac:dyDescent="0.25"/>
  <cols>
    <col min="1" max="1" width="19.140625" style="7" bestFit="1" customWidth="1"/>
    <col min="2" max="2" width="16.85546875" style="7" bestFit="1" customWidth="1"/>
    <col min="3" max="3" width="13.140625" style="7" bestFit="1" customWidth="1"/>
    <col min="4" max="4" width="11" style="7" bestFit="1" customWidth="1"/>
    <col min="5" max="5" width="15" style="7" bestFit="1" customWidth="1"/>
    <col min="6" max="6" width="14.5703125" style="7" bestFit="1" customWidth="1"/>
    <col min="7" max="7" width="8.42578125" style="7" bestFit="1" customWidth="1"/>
    <col min="8" max="8" width="11.7109375" style="7" customWidth="1"/>
    <col min="9" max="9" width="10.140625" style="7" bestFit="1" customWidth="1"/>
    <col min="10" max="10" width="9.140625" style="7"/>
    <col min="11" max="12" width="12.42578125" style="7" hidden="1" customWidth="1"/>
    <col min="13" max="13" width="7" style="7" hidden="1" customWidth="1"/>
    <col min="14" max="16" width="4" style="7" hidden="1" customWidth="1"/>
    <col min="17" max="17" width="7.5703125" style="7" hidden="1" customWidth="1"/>
    <col min="18" max="18" width="13.140625" style="7" hidden="1" customWidth="1"/>
    <col min="19" max="19" width="2" style="7" hidden="1" customWidth="1"/>
    <col min="20" max="20" width="6" style="7" hidden="1" customWidth="1"/>
    <col min="21" max="16384" width="9.140625" style="7"/>
  </cols>
  <sheetData>
    <row r="1" spans="1:20" x14ac:dyDescent="0.25">
      <c r="A1" s="4" t="s">
        <v>0</v>
      </c>
      <c r="B1" s="4" t="s">
        <v>8</v>
      </c>
      <c r="C1" s="4" t="s">
        <v>11</v>
      </c>
      <c r="D1" s="4" t="s">
        <v>9</v>
      </c>
      <c r="E1" s="4" t="s">
        <v>27</v>
      </c>
      <c r="F1" s="4" t="s">
        <v>30</v>
      </c>
      <c r="G1" s="4" t="s">
        <v>29</v>
      </c>
      <c r="H1" s="5"/>
      <c r="I1" s="6" t="s">
        <v>28</v>
      </c>
      <c r="J1" s="5"/>
      <c r="K1" s="5" t="s">
        <v>9</v>
      </c>
      <c r="L1" s="5" t="s">
        <v>9</v>
      </c>
    </row>
    <row r="2" spans="1:20" x14ac:dyDescent="0.25">
      <c r="A2" s="8" t="s">
        <v>1</v>
      </c>
      <c r="B2" s="9" t="str">
        <f>TRIM(A2)</f>
        <v>Kovács Imre</v>
      </c>
      <c r="C2" s="8" t="str">
        <f ca="1">R2</f>
        <v>400,800 forint</v>
      </c>
      <c r="D2" s="10">
        <f t="shared" ref="D2:D19" ca="1" si="0">LEFT(L2,6)*1</f>
        <v>400800</v>
      </c>
      <c r="E2" s="11">
        <f ca="1">D2/$I$2</f>
        <v>963.34575171253448</v>
      </c>
      <c r="F2" s="11" t="str">
        <f>LOWER(LEFT(B2,3)&amp;MID(B2,SEARCH(" ",B2)+1,3))</f>
        <v>kovimr</v>
      </c>
      <c r="G2" s="10" t="str">
        <f ca="1">CHAR(RANDBETWEEN(65,90))&amp;RANDBETWEEN(100,999)&amp;CHAR(RANDBETWEEN(97,122))</f>
        <v>J386t</v>
      </c>
      <c r="H2" s="12"/>
      <c r="I2" s="13">
        <f ca="1">ROUND(RAND()+RANDBETWEEN(368,421),2)</f>
        <v>416.05</v>
      </c>
      <c r="K2" s="7" t="str">
        <f t="shared" ref="K2:K19" ca="1" si="1">SUBSTITUTE(C2,",","")</f>
        <v>400800 forint</v>
      </c>
      <c r="L2" s="7" t="str">
        <f ca="1">SUBSTITUTE(K2,".","")</f>
        <v>400800 forint</v>
      </c>
      <c r="M2" s="7">
        <f ca="1">MROUND(RANDBETWEEN(385000,760000),100)</f>
        <v>721200</v>
      </c>
      <c r="N2" s="7">
        <f ca="1">RANDBETWEEN(300,800)</f>
        <v>400</v>
      </c>
      <c r="O2" s="7">
        <f ca="1">RANDBETWEEN(0,9)*100</f>
        <v>800</v>
      </c>
      <c r="P2" s="7">
        <f ca="1">IF(O2=0,"000",O2)</f>
        <v>800</v>
      </c>
      <c r="Q2" s="14" t="str">
        <f ca="1">IF(RANDBETWEEN(0,1)=0,N2&amp;"."&amp;P2,N2&amp;","&amp;P2)</f>
        <v>400,800</v>
      </c>
      <c r="R2" s="7" t="str">
        <f ca="1">Q2&amp;" "&amp;VLOOKUP(RANDBETWEEN(1,5),$S$2:$T$6,2)</f>
        <v>400,800 forint</v>
      </c>
      <c r="S2" s="7">
        <v>1</v>
      </c>
      <c r="T2" s="7" t="s">
        <v>12</v>
      </c>
    </row>
    <row r="3" spans="1:20" x14ac:dyDescent="0.25">
      <c r="A3" s="8" t="s">
        <v>2</v>
      </c>
      <c r="B3" s="9" t="str">
        <f t="shared" ref="B3:B19" si="2">TRIM(A3)</f>
        <v>Szabó Jolán</v>
      </c>
      <c r="C3" s="8" t="str">
        <f t="shared" ref="C3:C19" ca="1" si="3">R3</f>
        <v>706,900 Ft</v>
      </c>
      <c r="D3" s="10">
        <f t="shared" ca="1" si="0"/>
        <v>706900</v>
      </c>
      <c r="E3" s="11">
        <f t="shared" ref="E3:E19" ca="1" si="4">D3/$I$2</f>
        <v>1699.0746304530705</v>
      </c>
      <c r="F3" s="11" t="str">
        <f t="shared" ref="F3:F19" si="5">LOWER(LEFT(B3,3)&amp;MID(B3,SEARCH(" ",B3)+1,3))</f>
        <v>szajol</v>
      </c>
      <c r="G3" s="10" t="str">
        <f t="shared" ref="G3:G19" ca="1" si="6">CHAR(RANDBETWEEN(65,90))&amp;RANDBETWEEN(100,999)&amp;CHAR(RANDBETWEEN(97,122))</f>
        <v>V929g</v>
      </c>
      <c r="H3" s="12"/>
      <c r="K3" s="7" t="str">
        <f t="shared" ca="1" si="1"/>
        <v>706900 Ft</v>
      </c>
      <c r="L3" s="7" t="str">
        <f t="shared" ref="L3:L19" ca="1" si="7">SUBSTITUTE(K3,".","")</f>
        <v>706900 Ft</v>
      </c>
      <c r="M3" s="7">
        <f t="shared" ref="M3:M19" ca="1" si="8">MROUND(RANDBETWEEN(385000,760000),100)</f>
        <v>566100</v>
      </c>
      <c r="N3" s="7">
        <f t="shared" ref="N3:N19" ca="1" si="9">RANDBETWEEN(300,800)</f>
        <v>706</v>
      </c>
      <c r="O3" s="7">
        <f t="shared" ref="O3:O19" ca="1" si="10">RANDBETWEEN(0,9)*100</f>
        <v>900</v>
      </c>
      <c r="P3" s="7">
        <f t="shared" ref="P3:P19" ca="1" si="11">IF(O3=0,"000",O3)</f>
        <v>900</v>
      </c>
      <c r="Q3" s="14" t="str">
        <f t="shared" ref="Q3:Q9" ca="1" si="12">IF(RANDBETWEEN(0,1)=0,N3&amp;"."&amp;P3,N3&amp;","&amp;P3)</f>
        <v>706,900</v>
      </c>
      <c r="R3" s="7" t="str">
        <f t="shared" ref="R3:R19" ca="1" si="13">Q3&amp;" "&amp;VLOOKUP(RANDBETWEEN(1,5),$S$2:$T$6,2)</f>
        <v>706,900 Ft</v>
      </c>
      <c r="S3" s="7">
        <v>2</v>
      </c>
      <c r="T3" s="7" t="s">
        <v>13</v>
      </c>
    </row>
    <row r="4" spans="1:20" x14ac:dyDescent="0.25">
      <c r="A4" s="8" t="s">
        <v>3</v>
      </c>
      <c r="B4" s="9" t="str">
        <f t="shared" si="2"/>
        <v>Tóth Éva</v>
      </c>
      <c r="C4" s="8" t="str">
        <f t="shared" ca="1" si="3"/>
        <v>546.900 ft</v>
      </c>
      <c r="D4" s="10">
        <f t="shared" ca="1" si="0"/>
        <v>546900</v>
      </c>
      <c r="E4" s="11">
        <f t="shared" ca="1" si="4"/>
        <v>1314.5054680927772</v>
      </c>
      <c r="F4" s="11" t="str">
        <f t="shared" si="5"/>
        <v>tótéva</v>
      </c>
      <c r="G4" s="10" t="str">
        <f t="shared" ca="1" si="6"/>
        <v>O481s</v>
      </c>
      <c r="H4" s="12"/>
      <c r="I4" s="12"/>
      <c r="K4" s="7" t="str">
        <f t="shared" ca="1" si="1"/>
        <v>546.900 ft</v>
      </c>
      <c r="L4" s="7" t="str">
        <f t="shared" ca="1" si="7"/>
        <v>546900 ft</v>
      </c>
      <c r="M4" s="7">
        <f t="shared" ca="1" si="8"/>
        <v>666200</v>
      </c>
      <c r="N4" s="7">
        <f t="shared" ca="1" si="9"/>
        <v>546</v>
      </c>
      <c r="O4" s="7">
        <f t="shared" ca="1" si="10"/>
        <v>900</v>
      </c>
      <c r="P4" s="7">
        <f t="shared" ca="1" si="11"/>
        <v>900</v>
      </c>
      <c r="Q4" s="14" t="str">
        <f t="shared" ca="1" si="12"/>
        <v>546.900</v>
      </c>
      <c r="R4" s="7" t="str">
        <f t="shared" ca="1" si="13"/>
        <v>546.900 ft</v>
      </c>
      <c r="S4" s="7">
        <v>3</v>
      </c>
      <c r="T4" s="7" t="s">
        <v>16</v>
      </c>
    </row>
    <row r="5" spans="1:20" x14ac:dyDescent="0.25">
      <c r="A5" s="8" t="s">
        <v>4</v>
      </c>
      <c r="B5" s="9" t="str">
        <f t="shared" si="2"/>
        <v>Horváth Bence</v>
      </c>
      <c r="C5" s="8" t="str">
        <f t="shared" ca="1" si="3"/>
        <v>505,500 Ft</v>
      </c>
      <c r="D5" s="10">
        <f t="shared" ca="1" si="0"/>
        <v>505500</v>
      </c>
      <c r="E5" s="11">
        <f t="shared" ca="1" si="4"/>
        <v>1214.9981973320514</v>
      </c>
      <c r="F5" s="11" t="str">
        <f t="shared" si="5"/>
        <v>horben</v>
      </c>
      <c r="G5" s="10" t="str">
        <f t="shared" ca="1" si="6"/>
        <v>L558e</v>
      </c>
      <c r="H5" s="12"/>
      <c r="I5" s="12"/>
      <c r="K5" s="7" t="str">
        <f t="shared" ca="1" si="1"/>
        <v>505500 Ft</v>
      </c>
      <c r="L5" s="7" t="str">
        <f t="shared" ca="1" si="7"/>
        <v>505500 Ft</v>
      </c>
      <c r="M5" s="7">
        <f t="shared" ca="1" si="8"/>
        <v>539400</v>
      </c>
      <c r="N5" s="7">
        <f t="shared" ca="1" si="9"/>
        <v>505</v>
      </c>
      <c r="O5" s="7">
        <f t="shared" ca="1" si="10"/>
        <v>500</v>
      </c>
      <c r="P5" s="7">
        <f t="shared" ca="1" si="11"/>
        <v>500</v>
      </c>
      <c r="Q5" s="14" t="str">
        <f t="shared" ca="1" si="12"/>
        <v>505,500</v>
      </c>
      <c r="R5" s="7" t="str">
        <f t="shared" ca="1" si="13"/>
        <v>505,500 Ft</v>
      </c>
      <c r="S5" s="7">
        <v>4</v>
      </c>
      <c r="T5" s="7" t="s">
        <v>14</v>
      </c>
    </row>
    <row r="6" spans="1:20" x14ac:dyDescent="0.25">
      <c r="A6" s="8" t="s">
        <v>5</v>
      </c>
      <c r="B6" s="9" t="str">
        <f t="shared" si="2"/>
        <v>Kiss Ákos</v>
      </c>
      <c r="C6" s="8" t="str">
        <f t="shared" ca="1" si="3"/>
        <v>690,900 Ft</v>
      </c>
      <c r="D6" s="10">
        <f t="shared" ca="1" si="0"/>
        <v>690900</v>
      </c>
      <c r="E6" s="11">
        <f t="shared" ca="1" si="4"/>
        <v>1660.6177142170411</v>
      </c>
      <c r="F6" s="11" t="str">
        <f t="shared" si="5"/>
        <v>kisáko</v>
      </c>
      <c r="G6" s="10" t="str">
        <f t="shared" ca="1" si="6"/>
        <v>C822s</v>
      </c>
      <c r="H6" s="12"/>
      <c r="I6" s="12"/>
      <c r="K6" s="7" t="str">
        <f t="shared" ca="1" si="1"/>
        <v>690900 Ft</v>
      </c>
      <c r="L6" s="7" t="str">
        <f t="shared" ca="1" si="7"/>
        <v>690900 Ft</v>
      </c>
      <c r="M6" s="7">
        <f t="shared" ca="1" si="8"/>
        <v>388300</v>
      </c>
      <c r="N6" s="7">
        <f t="shared" ca="1" si="9"/>
        <v>690</v>
      </c>
      <c r="O6" s="7">
        <f t="shared" ca="1" si="10"/>
        <v>900</v>
      </c>
      <c r="P6" s="7">
        <f t="shared" ca="1" si="11"/>
        <v>900</v>
      </c>
      <c r="Q6" s="14" t="str">
        <f t="shared" ca="1" si="12"/>
        <v>690,900</v>
      </c>
      <c r="R6" s="7" t="str">
        <f t="shared" ca="1" si="13"/>
        <v>690,900 Ft</v>
      </c>
      <c r="S6" s="7">
        <v>5</v>
      </c>
      <c r="T6" s="7" t="s">
        <v>15</v>
      </c>
    </row>
    <row r="7" spans="1:20" x14ac:dyDescent="0.25">
      <c r="A7" s="8" t="s">
        <v>6</v>
      </c>
      <c r="B7" s="9" t="str">
        <f t="shared" si="2"/>
        <v>Nagy Imola</v>
      </c>
      <c r="C7" s="8" t="str">
        <f t="shared" ca="1" si="3"/>
        <v>304,100 ft</v>
      </c>
      <c r="D7" s="10">
        <f t="shared" ca="1" si="0"/>
        <v>304100</v>
      </c>
      <c r="E7" s="11">
        <f t="shared" ca="1" si="4"/>
        <v>730.92176421103227</v>
      </c>
      <c r="F7" s="11" t="str">
        <f t="shared" si="5"/>
        <v>nagimo</v>
      </c>
      <c r="G7" s="10" t="str">
        <f t="shared" ca="1" si="6"/>
        <v>K936b</v>
      </c>
      <c r="H7" s="12"/>
      <c r="I7" s="12"/>
      <c r="K7" s="7" t="str">
        <f t="shared" ca="1" si="1"/>
        <v>304100 ft</v>
      </c>
      <c r="L7" s="7" t="str">
        <f t="shared" ca="1" si="7"/>
        <v>304100 ft</v>
      </c>
      <c r="M7" s="7">
        <f t="shared" ca="1" si="8"/>
        <v>675000</v>
      </c>
      <c r="N7" s="7">
        <f t="shared" ca="1" si="9"/>
        <v>304</v>
      </c>
      <c r="O7" s="7">
        <f t="shared" ca="1" si="10"/>
        <v>100</v>
      </c>
      <c r="P7" s="7">
        <f t="shared" ca="1" si="11"/>
        <v>100</v>
      </c>
      <c r="Q7" s="14" t="str">
        <f t="shared" ca="1" si="12"/>
        <v>304,100</v>
      </c>
      <c r="R7" s="7" t="str">
        <f t="shared" ca="1" si="13"/>
        <v>304,100 ft</v>
      </c>
    </row>
    <row r="8" spans="1:20" x14ac:dyDescent="0.25">
      <c r="A8" s="8" t="s">
        <v>7</v>
      </c>
      <c r="B8" s="9" t="str">
        <f t="shared" si="2"/>
        <v>Molnár Ferenc</v>
      </c>
      <c r="C8" s="8" t="str">
        <f t="shared" ca="1" si="3"/>
        <v>602,000 Ft</v>
      </c>
      <c r="D8" s="10">
        <f t="shared" ca="1" si="0"/>
        <v>602000</v>
      </c>
      <c r="E8" s="11">
        <f t="shared" ca="1" si="4"/>
        <v>1446.9414733806032</v>
      </c>
      <c r="F8" s="11" t="str">
        <f t="shared" si="5"/>
        <v>molfer</v>
      </c>
      <c r="G8" s="10" t="str">
        <f t="shared" ca="1" si="6"/>
        <v>C109e</v>
      </c>
      <c r="H8" s="12"/>
      <c r="I8" s="12"/>
      <c r="K8" s="7" t="str">
        <f t="shared" ca="1" si="1"/>
        <v>602000 Ft</v>
      </c>
      <c r="L8" s="7" t="str">
        <f t="shared" ca="1" si="7"/>
        <v>602000 Ft</v>
      </c>
      <c r="M8" s="7">
        <f t="shared" ca="1" si="8"/>
        <v>541400</v>
      </c>
      <c r="N8" s="7">
        <f t="shared" ca="1" si="9"/>
        <v>602</v>
      </c>
      <c r="O8" s="7">
        <f t="shared" ca="1" si="10"/>
        <v>0</v>
      </c>
      <c r="P8" s="7" t="str">
        <f t="shared" ca="1" si="11"/>
        <v>000</v>
      </c>
      <c r="Q8" s="14" t="str">
        <f t="shared" ca="1" si="12"/>
        <v>602,000</v>
      </c>
      <c r="R8" s="7" t="str">
        <f t="shared" ca="1" si="13"/>
        <v>602,000 Ft</v>
      </c>
    </row>
    <row r="9" spans="1:20" x14ac:dyDescent="0.25">
      <c r="A9" s="8" t="s">
        <v>10</v>
      </c>
      <c r="B9" s="9" t="str">
        <f t="shared" si="2"/>
        <v>Balogh Lajos</v>
      </c>
      <c r="C9" s="8" t="str">
        <f t="shared" ca="1" si="3"/>
        <v>602,000 huf</v>
      </c>
      <c r="D9" s="10">
        <f t="shared" ca="1" si="0"/>
        <v>602000</v>
      </c>
      <c r="E9" s="11">
        <f t="shared" ca="1" si="4"/>
        <v>1446.9414733806032</v>
      </c>
      <c r="F9" s="11" t="str">
        <f t="shared" si="5"/>
        <v>ballaj</v>
      </c>
      <c r="G9" s="10" t="str">
        <f t="shared" ca="1" si="6"/>
        <v>R102g</v>
      </c>
      <c r="H9" s="12"/>
      <c r="I9" s="12"/>
      <c r="K9" s="7" t="str">
        <f t="shared" ca="1" si="1"/>
        <v>602000 huf</v>
      </c>
      <c r="L9" s="7" t="str">
        <f t="shared" ca="1" si="7"/>
        <v>602000 huf</v>
      </c>
      <c r="M9" s="7">
        <f t="shared" ca="1" si="8"/>
        <v>708200</v>
      </c>
      <c r="N9" s="7">
        <f t="shared" ca="1" si="9"/>
        <v>602</v>
      </c>
      <c r="O9" s="7">
        <f t="shared" ca="1" si="10"/>
        <v>0</v>
      </c>
      <c r="P9" s="7" t="str">
        <f t="shared" ca="1" si="11"/>
        <v>000</v>
      </c>
      <c r="Q9" s="14" t="str">
        <f t="shared" ca="1" si="12"/>
        <v>602,000</v>
      </c>
      <c r="R9" s="7" t="str">
        <f t="shared" ca="1" si="13"/>
        <v>602,000 huf</v>
      </c>
    </row>
    <row r="10" spans="1:20" x14ac:dyDescent="0.25">
      <c r="A10" s="8" t="s">
        <v>17</v>
      </c>
      <c r="B10" s="9" t="str">
        <f t="shared" si="2"/>
        <v>Farkas Eleonóra</v>
      </c>
      <c r="C10" s="8" t="str">
        <f t="shared" ca="1" si="3"/>
        <v>507,400 Ft</v>
      </c>
      <c r="D10" s="10">
        <f t="shared" ca="1" si="0"/>
        <v>507400</v>
      </c>
      <c r="E10" s="11">
        <f t="shared" ca="1" si="4"/>
        <v>1219.5649561350799</v>
      </c>
      <c r="F10" s="11" t="str">
        <f t="shared" si="5"/>
        <v>farele</v>
      </c>
      <c r="G10" s="10" t="str">
        <f t="shared" ca="1" si="6"/>
        <v>N259c</v>
      </c>
      <c r="H10" s="12"/>
      <c r="I10" s="12"/>
      <c r="K10" s="7" t="str">
        <f t="shared" ca="1" si="1"/>
        <v>507400 Ft</v>
      </c>
      <c r="L10" s="7" t="str">
        <f t="shared" ca="1" si="7"/>
        <v>507400 Ft</v>
      </c>
      <c r="M10" s="7">
        <f t="shared" ca="1" si="8"/>
        <v>699500</v>
      </c>
      <c r="N10" s="7">
        <f t="shared" ca="1" si="9"/>
        <v>507</v>
      </c>
      <c r="O10" s="7">
        <f t="shared" ca="1" si="10"/>
        <v>400</v>
      </c>
      <c r="P10" s="7">
        <f t="shared" ca="1" si="11"/>
        <v>400</v>
      </c>
      <c r="Q10" s="14" t="str">
        <f t="shared" ref="Q10:Q18" ca="1" si="14">IF(RANDBETWEEN(0,1)=0,N10&amp;"."&amp;P10,N10&amp;","&amp;P10)</f>
        <v>507,400</v>
      </c>
      <c r="R10" s="7" t="str">
        <f t="shared" ca="1" si="13"/>
        <v>507,400 Ft</v>
      </c>
    </row>
    <row r="11" spans="1:20" x14ac:dyDescent="0.25">
      <c r="A11" s="8" t="s">
        <v>18</v>
      </c>
      <c r="B11" s="9" t="str">
        <f t="shared" si="2"/>
        <v>Szabó Eszter</v>
      </c>
      <c r="C11" s="8" t="str">
        <f t="shared" ca="1" si="3"/>
        <v>441,300 forint</v>
      </c>
      <c r="D11" s="10">
        <f t="shared" ca="1" si="0"/>
        <v>441300</v>
      </c>
      <c r="E11" s="11">
        <f t="shared" ca="1" si="4"/>
        <v>1060.6898209349838</v>
      </c>
      <c r="F11" s="11" t="str">
        <f t="shared" si="5"/>
        <v>szaesz</v>
      </c>
      <c r="G11" s="10" t="str">
        <f t="shared" ca="1" si="6"/>
        <v>K672a</v>
      </c>
      <c r="H11" s="12"/>
      <c r="I11" s="12"/>
      <c r="K11" s="7" t="str">
        <f t="shared" ca="1" si="1"/>
        <v>441300 forint</v>
      </c>
      <c r="L11" s="7" t="str">
        <f t="shared" ca="1" si="7"/>
        <v>441300 forint</v>
      </c>
      <c r="M11" s="7">
        <f t="shared" ca="1" si="8"/>
        <v>687900</v>
      </c>
      <c r="N11" s="7">
        <f t="shared" ca="1" si="9"/>
        <v>441</v>
      </c>
      <c r="O11" s="7">
        <f t="shared" ca="1" si="10"/>
        <v>300</v>
      </c>
      <c r="P11" s="7">
        <f t="shared" ca="1" si="11"/>
        <v>300</v>
      </c>
      <c r="Q11" s="14" t="str">
        <f t="shared" ca="1" si="14"/>
        <v>441,300</v>
      </c>
      <c r="R11" s="7" t="str">
        <f t="shared" ca="1" si="13"/>
        <v>441,300 forint</v>
      </c>
    </row>
    <row r="12" spans="1:20" x14ac:dyDescent="0.25">
      <c r="A12" s="8" t="s">
        <v>19</v>
      </c>
      <c r="B12" s="9" t="str">
        <f t="shared" si="2"/>
        <v>Lovász Gergely</v>
      </c>
      <c r="C12" s="8" t="str">
        <f t="shared" ca="1" si="3"/>
        <v>397.700 Ft</v>
      </c>
      <c r="D12" s="10">
        <f t="shared" ca="1" si="0"/>
        <v>397700</v>
      </c>
      <c r="E12" s="11">
        <f t="shared" ca="1" si="4"/>
        <v>955.89472419180379</v>
      </c>
      <c r="F12" s="11" t="str">
        <f t="shared" si="5"/>
        <v>lovger</v>
      </c>
      <c r="G12" s="10" t="str">
        <f t="shared" ca="1" si="6"/>
        <v>N396h</v>
      </c>
      <c r="H12" s="12"/>
      <c r="I12" s="12"/>
      <c r="K12" s="7" t="str">
        <f t="shared" ca="1" si="1"/>
        <v>397.700 Ft</v>
      </c>
      <c r="L12" s="7" t="str">
        <f t="shared" ca="1" si="7"/>
        <v>397700 Ft</v>
      </c>
      <c r="M12" s="7">
        <f t="shared" ca="1" si="8"/>
        <v>532400</v>
      </c>
      <c r="N12" s="7">
        <f t="shared" ca="1" si="9"/>
        <v>397</v>
      </c>
      <c r="O12" s="7">
        <f t="shared" ca="1" si="10"/>
        <v>700</v>
      </c>
      <c r="P12" s="7">
        <f t="shared" ca="1" si="11"/>
        <v>700</v>
      </c>
      <c r="Q12" s="14" t="str">
        <f t="shared" ca="1" si="14"/>
        <v>397.700</v>
      </c>
      <c r="R12" s="7" t="str">
        <f t="shared" ca="1" si="13"/>
        <v>397.700 Ft</v>
      </c>
    </row>
    <row r="13" spans="1:20" x14ac:dyDescent="0.25">
      <c r="A13" s="8" t="s">
        <v>20</v>
      </c>
      <c r="B13" s="9" t="str">
        <f t="shared" si="2"/>
        <v>Juhász Annamária</v>
      </c>
      <c r="C13" s="8" t="str">
        <f t="shared" ca="1" si="3"/>
        <v>464,000 HUF</v>
      </c>
      <c r="D13" s="10">
        <f t="shared" ca="1" si="0"/>
        <v>464000</v>
      </c>
      <c r="E13" s="11">
        <f t="shared" ca="1" si="4"/>
        <v>1115.2505708448502</v>
      </c>
      <c r="F13" s="11" t="str">
        <f t="shared" si="5"/>
        <v>juhann</v>
      </c>
      <c r="G13" s="10" t="str">
        <f t="shared" ca="1" si="6"/>
        <v>M425r</v>
      </c>
      <c r="H13" s="12"/>
      <c r="I13" s="12"/>
      <c r="K13" s="7" t="str">
        <f t="shared" ca="1" si="1"/>
        <v>464000 HUF</v>
      </c>
      <c r="L13" s="7" t="str">
        <f t="shared" ca="1" si="7"/>
        <v>464000 HUF</v>
      </c>
      <c r="M13" s="7">
        <f t="shared" ca="1" si="8"/>
        <v>634600</v>
      </c>
      <c r="N13" s="7">
        <f t="shared" ca="1" si="9"/>
        <v>464</v>
      </c>
      <c r="O13" s="7">
        <f t="shared" ca="1" si="10"/>
        <v>0</v>
      </c>
      <c r="P13" s="7" t="str">
        <f t="shared" ca="1" si="11"/>
        <v>000</v>
      </c>
      <c r="Q13" s="14" t="str">
        <f t="shared" ca="1" si="14"/>
        <v>464,000</v>
      </c>
      <c r="R13" s="7" t="str">
        <f t="shared" ca="1" si="13"/>
        <v>464,000 HUF</v>
      </c>
    </row>
    <row r="14" spans="1:20" x14ac:dyDescent="0.25">
      <c r="A14" s="8" t="s">
        <v>21</v>
      </c>
      <c r="B14" s="9" t="str">
        <f t="shared" si="2"/>
        <v>Nagy Ottó</v>
      </c>
      <c r="C14" s="8" t="str">
        <f t="shared" ca="1" si="3"/>
        <v>646.900 HUF</v>
      </c>
      <c r="D14" s="10">
        <f t="shared" ca="1" si="0"/>
        <v>646900</v>
      </c>
      <c r="E14" s="11">
        <f t="shared" ca="1" si="4"/>
        <v>1554.8611945679606</v>
      </c>
      <c r="F14" s="11" t="str">
        <f t="shared" si="5"/>
        <v>nagott</v>
      </c>
      <c r="G14" s="10" t="str">
        <f t="shared" ca="1" si="6"/>
        <v>E119q</v>
      </c>
      <c r="H14" s="12"/>
      <c r="I14" s="12"/>
      <c r="K14" s="7" t="str">
        <f t="shared" ca="1" si="1"/>
        <v>646.900 HUF</v>
      </c>
      <c r="L14" s="7" t="str">
        <f t="shared" ca="1" si="7"/>
        <v>646900 HUF</v>
      </c>
      <c r="M14" s="7">
        <f t="shared" ca="1" si="8"/>
        <v>603200</v>
      </c>
      <c r="N14" s="7">
        <f t="shared" ca="1" si="9"/>
        <v>646</v>
      </c>
      <c r="O14" s="7">
        <f t="shared" ca="1" si="10"/>
        <v>900</v>
      </c>
      <c r="P14" s="7">
        <f t="shared" ca="1" si="11"/>
        <v>900</v>
      </c>
      <c r="Q14" s="14" t="str">
        <f t="shared" ca="1" si="14"/>
        <v>646.900</v>
      </c>
      <c r="R14" s="7" t="str">
        <f t="shared" ca="1" si="13"/>
        <v>646.900 HUF</v>
      </c>
    </row>
    <row r="15" spans="1:20" x14ac:dyDescent="0.25">
      <c r="A15" s="8" t="s">
        <v>22</v>
      </c>
      <c r="B15" s="9" t="str">
        <f t="shared" si="2"/>
        <v>Németh Attila</v>
      </c>
      <c r="C15" s="8" t="str">
        <f t="shared" ca="1" si="3"/>
        <v>608,400 HUF</v>
      </c>
      <c r="D15" s="10">
        <f t="shared" ca="1" si="0"/>
        <v>608400</v>
      </c>
      <c r="E15" s="11">
        <f t="shared" ca="1" si="4"/>
        <v>1462.3242398750149</v>
      </c>
      <c r="F15" s="11" t="str">
        <f t="shared" si="5"/>
        <v>nématt</v>
      </c>
      <c r="G15" s="10" t="str">
        <f t="shared" ca="1" si="6"/>
        <v>Q344j</v>
      </c>
      <c r="H15" s="12"/>
      <c r="I15" s="12"/>
      <c r="K15" s="7" t="str">
        <f t="shared" ca="1" si="1"/>
        <v>608400 HUF</v>
      </c>
      <c r="L15" s="7" t="str">
        <f t="shared" ca="1" si="7"/>
        <v>608400 HUF</v>
      </c>
      <c r="M15" s="7">
        <f t="shared" ca="1" si="8"/>
        <v>460400</v>
      </c>
      <c r="N15" s="7">
        <f t="shared" ca="1" si="9"/>
        <v>608</v>
      </c>
      <c r="O15" s="7">
        <f t="shared" ca="1" si="10"/>
        <v>400</v>
      </c>
      <c r="P15" s="7">
        <f t="shared" ca="1" si="11"/>
        <v>400</v>
      </c>
      <c r="Q15" s="14" t="str">
        <f t="shared" ca="1" si="14"/>
        <v>608,400</v>
      </c>
      <c r="R15" s="7" t="str">
        <f t="shared" ca="1" si="13"/>
        <v>608,400 HUF</v>
      </c>
    </row>
    <row r="16" spans="1:20" x14ac:dyDescent="0.25">
      <c r="A16" s="8" t="s">
        <v>23</v>
      </c>
      <c r="B16" s="9" t="str">
        <f t="shared" si="2"/>
        <v>Zámbó János</v>
      </c>
      <c r="C16" s="8" t="str">
        <f t="shared" ca="1" si="3"/>
        <v>693.300 Ft</v>
      </c>
      <c r="D16" s="10">
        <f t="shared" ca="1" si="0"/>
        <v>693300</v>
      </c>
      <c r="E16" s="11">
        <f t="shared" ca="1" si="4"/>
        <v>1666.3862516524455</v>
      </c>
      <c r="F16" s="11" t="str">
        <f t="shared" si="5"/>
        <v>zámján</v>
      </c>
      <c r="G16" s="10" t="str">
        <f t="shared" ca="1" si="6"/>
        <v>T309z</v>
      </c>
      <c r="H16" s="12"/>
      <c r="I16" s="12"/>
      <c r="K16" s="7" t="str">
        <f t="shared" ca="1" si="1"/>
        <v>693.300 Ft</v>
      </c>
      <c r="L16" s="7" t="str">
        <f t="shared" ca="1" si="7"/>
        <v>693300 Ft</v>
      </c>
      <c r="M16" s="7">
        <f t="shared" ca="1" si="8"/>
        <v>621800</v>
      </c>
      <c r="N16" s="7">
        <f t="shared" ca="1" si="9"/>
        <v>693</v>
      </c>
      <c r="O16" s="7">
        <f t="shared" ca="1" si="10"/>
        <v>300</v>
      </c>
      <c r="P16" s="7">
        <f t="shared" ca="1" si="11"/>
        <v>300</v>
      </c>
      <c r="Q16" s="14" t="str">
        <f t="shared" ca="1" si="14"/>
        <v>693.300</v>
      </c>
      <c r="R16" s="7" t="str">
        <f t="shared" ca="1" si="13"/>
        <v>693.300 Ft</v>
      </c>
    </row>
    <row r="17" spans="1:18" x14ac:dyDescent="0.25">
      <c r="A17" s="8" t="s">
        <v>24</v>
      </c>
      <c r="B17" s="9" t="str">
        <f t="shared" si="2"/>
        <v>Lengyel Katalin</v>
      </c>
      <c r="C17" s="8" t="str">
        <f t="shared" ca="1" si="3"/>
        <v>733,100 ft</v>
      </c>
      <c r="D17" s="10">
        <f t="shared" ca="1" si="0"/>
        <v>733100</v>
      </c>
      <c r="E17" s="11">
        <f t="shared" ca="1" si="4"/>
        <v>1762.0478307895685</v>
      </c>
      <c r="F17" s="11" t="str">
        <f t="shared" si="5"/>
        <v>lenkat</v>
      </c>
      <c r="G17" s="10" t="str">
        <f t="shared" ca="1" si="6"/>
        <v>L256i</v>
      </c>
      <c r="H17" s="12"/>
      <c r="I17" s="12"/>
      <c r="K17" s="7" t="str">
        <f t="shared" ca="1" si="1"/>
        <v>733100 ft</v>
      </c>
      <c r="L17" s="7" t="str">
        <f t="shared" ca="1" si="7"/>
        <v>733100 ft</v>
      </c>
      <c r="M17" s="7">
        <f t="shared" ca="1" si="8"/>
        <v>694200</v>
      </c>
      <c r="N17" s="7">
        <f t="shared" ca="1" si="9"/>
        <v>733</v>
      </c>
      <c r="O17" s="7">
        <f t="shared" ca="1" si="10"/>
        <v>100</v>
      </c>
      <c r="P17" s="7">
        <f t="shared" ca="1" si="11"/>
        <v>100</v>
      </c>
      <c r="Q17" s="14" t="str">
        <f t="shared" ca="1" si="14"/>
        <v>733,100</v>
      </c>
      <c r="R17" s="7" t="str">
        <f t="shared" ca="1" si="13"/>
        <v>733,100 ft</v>
      </c>
    </row>
    <row r="18" spans="1:18" x14ac:dyDescent="0.25">
      <c r="A18" s="8" t="s">
        <v>25</v>
      </c>
      <c r="B18" s="9" t="str">
        <f t="shared" si="2"/>
        <v>Varga Erika</v>
      </c>
      <c r="C18" s="8" t="str">
        <f t="shared" ca="1" si="3"/>
        <v>485.600 huf</v>
      </c>
      <c r="D18" s="10">
        <f t="shared" ca="1" si="0"/>
        <v>485600</v>
      </c>
      <c r="E18" s="11">
        <f t="shared" ca="1" si="4"/>
        <v>1167.16740776349</v>
      </c>
      <c r="F18" s="11" t="str">
        <f t="shared" si="5"/>
        <v>vareri</v>
      </c>
      <c r="G18" s="10" t="str">
        <f t="shared" ca="1" si="6"/>
        <v>Y290i</v>
      </c>
      <c r="H18" s="12"/>
      <c r="I18" s="12"/>
      <c r="K18" s="7" t="str">
        <f t="shared" ca="1" si="1"/>
        <v>485.600 huf</v>
      </c>
      <c r="L18" s="7" t="str">
        <f t="shared" ca="1" si="7"/>
        <v>485600 huf</v>
      </c>
      <c r="M18" s="7">
        <f t="shared" ca="1" si="8"/>
        <v>588200</v>
      </c>
      <c r="N18" s="7">
        <f t="shared" ca="1" si="9"/>
        <v>485</v>
      </c>
      <c r="O18" s="7">
        <f t="shared" ca="1" si="10"/>
        <v>600</v>
      </c>
      <c r="P18" s="7">
        <f t="shared" ca="1" si="11"/>
        <v>600</v>
      </c>
      <c r="Q18" s="14" t="str">
        <f t="shared" ca="1" si="14"/>
        <v>485.600</v>
      </c>
      <c r="R18" s="7" t="str">
        <f t="shared" ca="1" si="13"/>
        <v>485.600 huf</v>
      </c>
    </row>
    <row r="19" spans="1:18" x14ac:dyDescent="0.25">
      <c r="A19" s="8" t="s">
        <v>26</v>
      </c>
      <c r="B19" s="9" t="str">
        <f t="shared" si="2"/>
        <v>Kovács Márton</v>
      </c>
      <c r="C19" s="8" t="str">
        <f t="shared" ca="1" si="3"/>
        <v>625.400 forint</v>
      </c>
      <c r="D19" s="10">
        <f t="shared" ca="1" si="0"/>
        <v>625400</v>
      </c>
      <c r="E19" s="11">
        <f t="shared" ca="1" si="4"/>
        <v>1503.184713375796</v>
      </c>
      <c r="F19" s="11" t="str">
        <f t="shared" si="5"/>
        <v>kovmár</v>
      </c>
      <c r="G19" s="10" t="str">
        <f t="shared" ca="1" si="6"/>
        <v>H271y</v>
      </c>
      <c r="H19" s="12"/>
      <c r="I19" s="12"/>
      <c r="K19" s="7" t="str">
        <f t="shared" ca="1" si="1"/>
        <v>625.400 forint</v>
      </c>
      <c r="L19" s="7" t="str">
        <f t="shared" ca="1" si="7"/>
        <v>625400 forint</v>
      </c>
      <c r="M19" s="7">
        <f t="shared" ca="1" si="8"/>
        <v>738800</v>
      </c>
      <c r="N19" s="7">
        <f t="shared" ca="1" si="9"/>
        <v>625</v>
      </c>
      <c r="O19" s="7">
        <f t="shared" ca="1" si="10"/>
        <v>400</v>
      </c>
      <c r="P19" s="7">
        <f t="shared" ca="1" si="11"/>
        <v>400</v>
      </c>
      <c r="Q19" s="14" t="str">
        <f t="shared" ref="Q19" ca="1" si="15">IF(RANDBETWEEN(0,1)=0,N19&amp;"."&amp;P19,N19&amp;","&amp;P19)</f>
        <v>625.400</v>
      </c>
      <c r="R19" s="7" t="str">
        <f t="shared" ca="1" si="13"/>
        <v>625.400 forint</v>
      </c>
    </row>
  </sheetData>
  <sheetProtection algorithmName="SHA-512" hashValue="N5aGIx/vUOuMwXsN3FZv70amr5f97xLYZKkVeBnYdcXTX+tC+D9ghFBd1A2i293DTlNn0B8ogLb4YSBVowOSkg==" saltValue="RZ75mMq3qrk0RBiYzqE0v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J1" sqref="J1"/>
    </sheetView>
  </sheetViews>
  <sheetFormatPr defaultRowHeight="15" x14ac:dyDescent="0.25"/>
  <cols>
    <col min="1" max="1" width="19.140625" customWidth="1"/>
    <col min="2" max="2" width="16.7109375" customWidth="1"/>
    <col min="3" max="3" width="13.28515625" customWidth="1"/>
    <col min="4" max="4" width="11.140625" customWidth="1"/>
    <col min="5" max="6" width="14.7109375" customWidth="1"/>
    <col min="7" max="7" width="8.5703125" customWidth="1"/>
    <col min="8" max="8" width="11.5703125" customWidth="1"/>
    <col min="9" max="9" width="10.2851562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7"/>
  <sheetViews>
    <sheetView workbookViewId="0">
      <selection sqref="A1:C2"/>
    </sheetView>
  </sheetViews>
  <sheetFormatPr defaultRowHeight="15" x14ac:dyDescent="0.25"/>
  <cols>
    <col min="1" max="1" width="41.5703125" bestFit="1" customWidth="1"/>
    <col min="2" max="2" width="15" bestFit="1" customWidth="1"/>
    <col min="3" max="3" width="17.28515625" bestFit="1" customWidth="1"/>
    <col min="5" max="5" width="10.140625" bestFit="1" customWidth="1"/>
    <col min="8" max="8" width="10.140625" bestFit="1" customWidth="1"/>
    <col min="10" max="10" width="17.28515625" hidden="1" customWidth="1"/>
    <col min="11" max="11" width="3" hidden="1" customWidth="1"/>
    <col min="12" max="12" width="2" hidden="1" customWidth="1"/>
    <col min="13" max="13" width="6" hidden="1" customWidth="1"/>
    <col min="14" max="14" width="1.5703125" hidden="1" customWidth="1"/>
  </cols>
  <sheetData>
    <row r="1" spans="1:14" s="2" customFormat="1" x14ac:dyDescent="0.25">
      <c r="A1" s="22" t="str">
        <f>'megoldás #2 - rejtett'!A1</f>
        <v>Hibás könyvcím</v>
      </c>
      <c r="B1" s="21" t="s">
        <v>56</v>
      </c>
      <c r="C1" s="22" t="str">
        <f>'megoldás #2 - rejtett'!D1</f>
        <v>Hibás bevétel</v>
      </c>
      <c r="H1" s="16" t="s">
        <v>33</v>
      </c>
      <c r="I1"/>
    </row>
    <row r="2" spans="1:14" x14ac:dyDescent="0.25">
      <c r="A2" s="33" t="str">
        <f>'megoldás #2 - rejtett'!A2</f>
        <v>Kolombusz     Kristóf indiai     élményei</v>
      </c>
      <c r="B2" s="31" t="s">
        <v>57</v>
      </c>
      <c r="C2" s="34" t="str">
        <f ca="1">'megoldás #2 - rejtett'!D2</f>
        <v>36,257,000 Ft</v>
      </c>
      <c r="H2" s="17">
        <f ca="1">ROUND(RAND()+RANDBETWEEN(352,381),2)</f>
        <v>374</v>
      </c>
      <c r="J2" s="18" t="str">
        <f ca="1">RANDBETWEEN(10,54)&amp;K2&amp;RANDBETWEEN(100,999)&amp;K2&amp;"000"&amp;" "&amp;VLOOKUP(RANDBETWEEN(1,5),$L$2:$M$6,2)</f>
        <v>48,850,000 huf</v>
      </c>
      <c r="K2" s="18" t="str">
        <f ca="1">VLOOKUP(RANDBETWEEN(1,2),$L$2:$N$3,3)</f>
        <v>,</v>
      </c>
      <c r="L2">
        <v>1</v>
      </c>
      <c r="M2" t="s">
        <v>13</v>
      </c>
      <c r="N2" t="s">
        <v>52</v>
      </c>
    </row>
    <row r="3" spans="1:14" x14ac:dyDescent="0.25">
      <c r="A3" s="33" t="str">
        <f>'megoldás #2 - rejtett'!A3</f>
        <v>A     Vatikán   nagy     tavai</v>
      </c>
      <c r="B3" s="31" t="s">
        <v>58</v>
      </c>
      <c r="C3" s="34" t="str">
        <f ca="1">'megoldás #2 - rejtett'!D3</f>
        <v>33,792,000 huf</v>
      </c>
      <c r="J3" s="18" t="str">
        <f t="shared" ref="J3:J17" ca="1" si="0">RANDBETWEEN(10,54)&amp;K3&amp;RANDBETWEEN(100,999)&amp;K3&amp;"000"&amp;" "&amp;VLOOKUP(RANDBETWEEN(1,5),$L$2:$M$6,2)</f>
        <v>36,126,000 ft</v>
      </c>
      <c r="K3" s="18" t="str">
        <f t="shared" ref="K3:K17" ca="1" si="1">VLOOKUP(RANDBETWEEN(1,2),$L$2:$N$3,3)</f>
        <v>,</v>
      </c>
      <c r="L3">
        <v>2</v>
      </c>
      <c r="M3" t="s">
        <v>15</v>
      </c>
      <c r="N3" t="s">
        <v>53</v>
      </c>
    </row>
    <row r="4" spans="1:14" x14ac:dyDescent="0.25">
      <c r="A4" s="33" t="str">
        <f>'megoldás #2 - rejtett'!A4</f>
        <v>A     Titanic       sikeres    útjai</v>
      </c>
      <c r="B4" s="29" t="s">
        <v>70</v>
      </c>
      <c r="C4" s="34" t="str">
        <f ca="1">'megoldás #2 - rejtett'!D4</f>
        <v>35.708.000 ft</v>
      </c>
      <c r="J4" s="18" t="str">
        <f t="shared" ca="1" si="0"/>
        <v>41,913,000 huf</v>
      </c>
      <c r="K4" s="18" t="str">
        <f t="shared" ca="1" si="1"/>
        <v>,</v>
      </c>
      <c r="L4">
        <v>3</v>
      </c>
      <c r="M4" t="s">
        <v>14</v>
      </c>
    </row>
    <row r="5" spans="1:14" x14ac:dyDescent="0.25">
      <c r="A5" s="33" t="str">
        <f>'megoldás #2 - rejtett'!A5</f>
        <v>Eszkimó              fürdőruhamodellek</v>
      </c>
      <c r="B5" s="32" t="s">
        <v>59</v>
      </c>
      <c r="C5" s="34" t="str">
        <f ca="1">'megoldás #2 - rejtett'!D5</f>
        <v>39,733,000 HUF</v>
      </c>
      <c r="J5" s="18" t="str">
        <f t="shared" ca="1" si="0"/>
        <v>39.803.000 forint</v>
      </c>
      <c r="K5" s="18" t="str">
        <f t="shared" ca="1" si="1"/>
        <v>.</v>
      </c>
      <c r="L5">
        <v>4</v>
      </c>
      <c r="M5" t="s">
        <v>16</v>
      </c>
    </row>
    <row r="6" spans="1:14" x14ac:dyDescent="0.25">
      <c r="A6" s="33" t="str">
        <f>'megoldás #2 - rejtett'!A6</f>
        <v>Minden,      amit a férfiak      tudnak a nőkről</v>
      </c>
      <c r="B6" s="31" t="s">
        <v>71</v>
      </c>
      <c r="C6" s="34" t="str">
        <f ca="1">'megoldás #2 - rejtett'!D6</f>
        <v>40,468,000 forint</v>
      </c>
      <c r="J6" s="18" t="str">
        <f t="shared" ca="1" si="0"/>
        <v>26,586,000 HUF</v>
      </c>
      <c r="K6" s="18" t="str">
        <f t="shared" ca="1" si="1"/>
        <v>,</v>
      </c>
      <c r="L6">
        <v>5</v>
      </c>
      <c r="M6" t="s">
        <v>12</v>
      </c>
    </row>
    <row r="7" spans="1:14" x14ac:dyDescent="0.25">
      <c r="A7" s="33" t="str">
        <f>'megoldás #2 - rejtett'!A7</f>
        <v>Teljesített       választási     ígéretek</v>
      </c>
      <c r="B7" s="31" t="s">
        <v>60</v>
      </c>
      <c r="C7" s="34" t="str">
        <f ca="1">'megoldás #2 - rejtett'!D7</f>
        <v>17,633,000 ft</v>
      </c>
      <c r="J7" s="18" t="str">
        <f t="shared" ca="1" si="0"/>
        <v>34.164.000 HUF</v>
      </c>
      <c r="K7" s="18" t="str">
        <f t="shared" ca="1" si="1"/>
        <v>.</v>
      </c>
    </row>
    <row r="8" spans="1:14" x14ac:dyDescent="0.25">
      <c r="A8" s="33" t="str">
        <f>'megoldás #2 - rejtett'!A8</f>
        <v>Latin-magyar       turistaszótár</v>
      </c>
      <c r="B8" s="31" t="s">
        <v>61</v>
      </c>
      <c r="C8" s="34" t="str">
        <f ca="1">'megoldás #2 - rejtett'!D8</f>
        <v>46.943.000 forint</v>
      </c>
      <c r="J8" s="18" t="str">
        <f t="shared" ca="1" si="0"/>
        <v>39,161,000 ft</v>
      </c>
      <c r="K8" s="18" t="str">
        <f t="shared" ca="1" si="1"/>
        <v>,</v>
      </c>
    </row>
    <row r="9" spans="1:14" x14ac:dyDescent="0.25">
      <c r="A9" s="33" t="str">
        <f>'megoldás #2 - rejtett'!A9</f>
        <v>Népszerű        ügyvédek</v>
      </c>
      <c r="B9" s="32" t="s">
        <v>62</v>
      </c>
      <c r="C9" s="34" t="str">
        <f ca="1">'megoldás #2 - rejtett'!D9</f>
        <v>39.382.000 HUF</v>
      </c>
      <c r="J9" s="18" t="str">
        <f t="shared" ca="1" si="0"/>
        <v>13,547,000 HUF</v>
      </c>
      <c r="K9" s="18" t="str">
        <f t="shared" ca="1" si="1"/>
        <v>,</v>
      </c>
    </row>
    <row r="10" spans="1:14" x14ac:dyDescent="0.25">
      <c r="A10" s="33" t="str">
        <f>'megoldás #2 - rejtett'!A10</f>
        <v>Esztétikus       kertitörpék      katalógusa</v>
      </c>
      <c r="B10" s="32" t="s">
        <v>63</v>
      </c>
      <c r="C10" s="34" t="str">
        <f ca="1">'megoldás #2 - rejtett'!D10</f>
        <v>44,239,000 ft</v>
      </c>
      <c r="J10" s="18" t="str">
        <f t="shared" ca="1" si="0"/>
        <v>38,737,000 Ft</v>
      </c>
      <c r="K10" s="18" t="str">
        <f t="shared" ca="1" si="1"/>
        <v>,</v>
      </c>
    </row>
    <row r="11" spans="1:14" x14ac:dyDescent="0.25">
      <c r="A11" s="33" t="str">
        <f>'megoldás #2 - rejtett'!A11</f>
        <v>Csajozás      kukásautóval</v>
      </c>
      <c r="B11" s="31" t="s">
        <v>64</v>
      </c>
      <c r="C11" s="34" t="str">
        <f ca="1">'megoldás #2 - rejtett'!D11</f>
        <v>54.877.000 Ft</v>
      </c>
      <c r="J11" s="18" t="str">
        <f t="shared" ca="1" si="0"/>
        <v>15.197.000 forint</v>
      </c>
      <c r="K11" s="18" t="str">
        <f t="shared" ca="1" si="1"/>
        <v>.</v>
      </c>
    </row>
    <row r="12" spans="1:14" x14ac:dyDescent="0.25">
      <c r="A12" s="33" t="str">
        <f>'megoldás #2 - rejtett'!A12</f>
        <v>A    Kenyai    Lékhorgász Szövetség   története</v>
      </c>
      <c r="B12" s="31" t="s">
        <v>65</v>
      </c>
      <c r="C12" s="34" t="str">
        <f ca="1">'megoldás #2 - rejtett'!D12</f>
        <v>47.543.000 forint</v>
      </c>
      <c r="J12" s="18" t="str">
        <f t="shared" ca="1" si="0"/>
        <v>16,288,000 ft</v>
      </c>
      <c r="K12" s="18" t="str">
        <f t="shared" ca="1" si="1"/>
        <v>,</v>
      </c>
    </row>
    <row r="13" spans="1:14" x14ac:dyDescent="0.25">
      <c r="A13" s="33" t="str">
        <f>'megoldás #2 - rejtett'!A13</f>
        <v>Szívdonorok      mesélnek</v>
      </c>
      <c r="B13" s="31" t="s">
        <v>66</v>
      </c>
      <c r="C13" s="34" t="str">
        <f ca="1">'megoldás #2 - rejtett'!D13</f>
        <v>52.330.000 huf</v>
      </c>
      <c r="J13" s="18" t="str">
        <f t="shared" ca="1" si="0"/>
        <v>51.973.000 forint</v>
      </c>
      <c r="K13" s="18" t="str">
        <f t="shared" ca="1" si="1"/>
        <v>.</v>
      </c>
    </row>
    <row r="14" spans="1:14" x14ac:dyDescent="0.25">
      <c r="A14" s="33" t="str">
        <f>'megoldás #2 - rejtett'!A14</f>
        <v>Hogyan      neveljünk       óriásbonszájt?</v>
      </c>
      <c r="B14" s="32" t="s">
        <v>67</v>
      </c>
      <c r="C14" s="34" t="str">
        <f ca="1">'megoldás #2 - rejtett'!D14</f>
        <v>22,384,000 Ft</v>
      </c>
      <c r="J14" s="18" t="str">
        <f t="shared" ca="1" si="0"/>
        <v>14,518,000 forint</v>
      </c>
      <c r="K14" s="18" t="str">
        <f t="shared" ca="1" si="1"/>
        <v>,</v>
      </c>
    </row>
    <row r="15" spans="1:14" x14ac:dyDescent="0.25">
      <c r="A15" s="33" t="str">
        <f>'megoldás #2 - rejtett'!A15</f>
        <v>Az       NBA       kapuslegendái</v>
      </c>
      <c r="B15" s="31" t="s">
        <v>68</v>
      </c>
      <c r="C15" s="34" t="str">
        <f ca="1">'megoldás #2 - rejtett'!D15</f>
        <v>22.271.000 huf</v>
      </c>
      <c r="J15" s="18" t="str">
        <f t="shared" ca="1" si="0"/>
        <v>33,709,000 HUF</v>
      </c>
      <c r="K15" s="18" t="str">
        <f t="shared" ca="1" si="1"/>
        <v>,</v>
      </c>
    </row>
    <row r="16" spans="1:14" x14ac:dyDescent="0.25">
      <c r="A16" s="33" t="str">
        <f>'megoldás #2 - rejtett'!A16</f>
        <v>Tárgyilagos       bulvárlapok</v>
      </c>
      <c r="B16" s="31" t="s">
        <v>69</v>
      </c>
      <c r="C16" s="34" t="str">
        <f ca="1">'megoldás #2 - rejtett'!D16</f>
        <v>26.609.000 forint</v>
      </c>
      <c r="J16" s="18" t="str">
        <f t="shared" ca="1" si="0"/>
        <v>24.114.000 HUF</v>
      </c>
      <c r="K16" s="18" t="str">
        <f t="shared" ca="1" si="1"/>
        <v>.</v>
      </c>
    </row>
    <row r="17" spans="10:11" x14ac:dyDescent="0.25">
      <c r="J17" s="18" t="str">
        <f t="shared" ca="1" si="0"/>
        <v>24.345.000 Ft</v>
      </c>
      <c r="K17" s="18" t="str">
        <f t="shared" ca="1" si="1"/>
        <v>.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A15"/>
  <sheetViews>
    <sheetView workbookViewId="0">
      <selection activeCell="A18" sqref="A18"/>
    </sheetView>
  </sheetViews>
  <sheetFormatPr defaultRowHeight="15" x14ac:dyDescent="0.25"/>
  <cols>
    <col min="1" max="1" width="37.5703125" customWidth="1"/>
    <col min="2" max="2" width="13.5703125" customWidth="1"/>
    <col min="3" max="3" width="34.42578125" customWidth="1"/>
    <col min="4" max="4" width="15.5703125" customWidth="1"/>
    <col min="5" max="5" width="15" customWidth="1"/>
    <col min="6" max="6" width="15.28515625" customWidth="1"/>
    <col min="7" max="7" width="15" customWidth="1"/>
    <col min="8" max="8" width="11" customWidth="1"/>
    <col min="9" max="9" width="8.28515625" customWidth="1"/>
  </cols>
  <sheetData>
    <row r="3" ht="12.75" customHeight="1" x14ac:dyDescent="0.25"/>
    <row r="4" ht="12.75" customHeight="1" x14ac:dyDescent="0.25"/>
    <row r="5" ht="12.75" customHeight="1" x14ac:dyDescent="0.25"/>
    <row r="6" ht="13.5" customHeight="1" x14ac:dyDescent="0.25"/>
    <row r="7" ht="12.75" customHeight="1" x14ac:dyDescent="0.25"/>
    <row r="8" ht="13.5" customHeight="1" x14ac:dyDescent="0.25"/>
    <row r="9" ht="14.25" customHeight="1" x14ac:dyDescent="0.25"/>
    <row r="10" ht="13.5" customHeight="1" x14ac:dyDescent="0.25"/>
    <row r="11" ht="12.75" customHeight="1" x14ac:dyDescent="0.25"/>
    <row r="12" ht="13.5" customHeight="1" x14ac:dyDescent="0.25"/>
    <row r="13" ht="14.25" customHeight="1" x14ac:dyDescent="0.25"/>
    <row r="14" ht="12.75" customHeight="1" x14ac:dyDescent="0.25"/>
    <row r="15" ht="13.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40"/>
  <sheetViews>
    <sheetView zoomScale="90" zoomScaleNormal="90" workbookViewId="0">
      <selection activeCell="B1" sqref="B1:B16"/>
    </sheetView>
  </sheetViews>
  <sheetFormatPr defaultRowHeight="15" x14ac:dyDescent="0.25"/>
  <cols>
    <col min="1" max="1" width="41.5703125" bestFit="1" customWidth="1"/>
    <col min="2" max="2" width="15.28515625" bestFit="1" customWidth="1"/>
    <col min="3" max="3" width="38.140625" bestFit="1" customWidth="1"/>
    <col min="4" max="4" width="17.28515625" bestFit="1" customWidth="1"/>
    <col min="5" max="5" width="16.7109375" customWidth="1"/>
    <col min="6" max="7" width="16.85546875" customWidth="1"/>
    <col min="8" max="8" width="12.28515625" customWidth="1"/>
    <col min="10" max="10" width="10.5703125" bestFit="1" customWidth="1"/>
    <col min="12" max="12" width="14" hidden="1" customWidth="1"/>
    <col min="13" max="13" width="14.5703125" hidden="1" customWidth="1"/>
    <col min="14" max="14" width="17.28515625" hidden="1" customWidth="1"/>
    <col min="15" max="15" width="3" hidden="1" customWidth="1"/>
    <col min="16" max="16" width="2" hidden="1" customWidth="1"/>
    <col min="17" max="17" width="6" hidden="1" customWidth="1"/>
    <col min="18" max="18" width="1.5703125" hidden="1" customWidth="1"/>
  </cols>
  <sheetData>
    <row r="1" spans="1:18" s="2" customFormat="1" x14ac:dyDescent="0.25">
      <c r="A1" s="23" t="s">
        <v>35</v>
      </c>
      <c r="B1" s="21" t="s">
        <v>56</v>
      </c>
      <c r="C1" s="21" t="s">
        <v>36</v>
      </c>
      <c r="D1" s="25" t="s">
        <v>31</v>
      </c>
      <c r="E1" s="21" t="s">
        <v>32</v>
      </c>
      <c r="F1" s="21" t="s">
        <v>34</v>
      </c>
      <c r="G1" s="21" t="s">
        <v>55</v>
      </c>
      <c r="H1" s="21" t="s">
        <v>54</v>
      </c>
      <c r="J1" s="16" t="s">
        <v>33</v>
      </c>
    </row>
    <row r="2" spans="1:18" x14ac:dyDescent="0.25">
      <c r="A2" s="24" t="s">
        <v>37</v>
      </c>
      <c r="B2" s="31" t="s">
        <v>57</v>
      </c>
      <c r="C2" s="3" t="str">
        <f>TRIM(A2)</f>
        <v>Kolombusz Kristóf indiai élményei</v>
      </c>
      <c r="D2" s="26" t="str">
        <f ca="1">N2</f>
        <v>36,257,000 Ft</v>
      </c>
      <c r="E2" s="27">
        <f ca="1">LEFT(M2,8)*1</f>
        <v>36257000</v>
      </c>
      <c r="F2" s="28">
        <f ca="1">E2/$J$2</f>
        <v>96726.603350763005</v>
      </c>
      <c r="G2" s="28" t="str">
        <f>UPPER(LEFT(B2,2)&amp;MID(B2,SEARCH(" ",B2)+1,2))</f>
        <v>ALRÓ</v>
      </c>
      <c r="H2" s="28" t="str">
        <f ca="1">CHAR(RANDBETWEEN(65,90))&amp;"-"&amp;RANDBETWEEN(100,999)&amp;CHAR(RANDBETWEEN(97,128))</f>
        <v>Q-111r</v>
      </c>
      <c r="J2" s="17">
        <f ca="1">ROUND(RAND()+RANDBETWEEN(352,381),2)</f>
        <v>374.84</v>
      </c>
      <c r="L2" s="19" t="str">
        <f ca="1">SUBSTITUTE(D2,".","")</f>
        <v>36,257,000 Ft</v>
      </c>
      <c r="M2" s="20" t="str">
        <f ca="1">SUBSTITUTE(L2,",","")</f>
        <v>36257000 Ft</v>
      </c>
      <c r="N2" s="18" t="str">
        <f ca="1">RANDBETWEEN(10,54)&amp;O2&amp;RANDBETWEEN(100,999)&amp;O2&amp;"000"&amp;" "&amp;VLOOKUP(RANDBETWEEN(1,5),$P$2:$Q$6,2)</f>
        <v>36,257,000 Ft</v>
      </c>
      <c r="O2" s="18" t="str">
        <f ca="1">VLOOKUP(RANDBETWEEN(1,2),$P$2:$R$3,3)</f>
        <v>,</v>
      </c>
      <c r="P2">
        <v>1</v>
      </c>
      <c r="Q2" t="s">
        <v>13</v>
      </c>
      <c r="R2" t="s">
        <v>52</v>
      </c>
    </row>
    <row r="3" spans="1:18" x14ac:dyDescent="0.25">
      <c r="A3" s="24" t="s">
        <v>38</v>
      </c>
      <c r="B3" s="31" t="s">
        <v>58</v>
      </c>
      <c r="C3" s="3" t="str">
        <f t="shared" ref="C3:C16" si="0">TRIM(A3)</f>
        <v>A Vatikán nagy tavai</v>
      </c>
      <c r="D3" s="26" t="str">
        <f t="shared" ref="D3:D16" ca="1" si="1">N3</f>
        <v>33,792,000 huf</v>
      </c>
      <c r="E3" s="27">
        <f t="shared" ref="E3:E16" ca="1" si="2">LEFT(M3,8)*1</f>
        <v>33792000</v>
      </c>
      <c r="F3" s="28">
        <f t="shared" ref="F3:F16" ca="1" si="3">E3/$J$2</f>
        <v>90150.464198057845</v>
      </c>
      <c r="G3" s="28" t="str">
        <f t="shared" ref="G3:G16" si="4">UPPER(LEFT(B3,2)&amp;MID(B3,SEARCH(" ",B3)+1,2))</f>
        <v>AMER</v>
      </c>
      <c r="H3" s="28" t="str">
        <f t="shared" ref="H3:H16" ca="1" si="5">CHAR(RANDBETWEEN(65,90))&amp;"-"&amp;RANDBETWEEN(100,999)&amp;CHAR(RANDBETWEEN(97,128))</f>
        <v>Q-466s</v>
      </c>
      <c r="L3" s="19" t="str">
        <f t="shared" ref="L3:L16" ca="1" si="6">SUBSTITUTE(D3,".","")</f>
        <v>33,792,000 huf</v>
      </c>
      <c r="M3" s="20" t="str">
        <f t="shared" ref="M3:M17" ca="1" si="7">SUBSTITUTE(L3,",","")</f>
        <v>33792000 huf</v>
      </c>
      <c r="N3" s="18" t="str">
        <f t="shared" ref="N3:N17" ca="1" si="8">RANDBETWEEN(10,54)&amp;O3&amp;RANDBETWEEN(100,999)&amp;O3&amp;"000"&amp;" "&amp;VLOOKUP(RANDBETWEEN(1,5),$P$2:$Q$6,2)</f>
        <v>33,792,000 huf</v>
      </c>
      <c r="O3" s="18" t="str">
        <f t="shared" ref="O3:O17" ca="1" si="9">VLOOKUP(RANDBETWEEN(1,2),$P$2:$R$3,3)</f>
        <v>,</v>
      </c>
      <c r="P3">
        <v>2</v>
      </c>
      <c r="Q3" t="s">
        <v>15</v>
      </c>
      <c r="R3" t="s">
        <v>53</v>
      </c>
    </row>
    <row r="4" spans="1:18" x14ac:dyDescent="0.25">
      <c r="A4" s="24" t="s">
        <v>39</v>
      </c>
      <c r="B4" s="29" t="s">
        <v>70</v>
      </c>
      <c r="C4" s="3" t="str">
        <f t="shared" si="0"/>
        <v>A Titanic sikeres útjai</v>
      </c>
      <c r="D4" s="26" t="str">
        <f t="shared" ca="1" si="1"/>
        <v>35.708.000 ft</v>
      </c>
      <c r="E4" s="27">
        <f t="shared" ca="1" si="2"/>
        <v>35708000</v>
      </c>
      <c r="F4" s="28">
        <f t="shared" ca="1" si="3"/>
        <v>95261.97844413617</v>
      </c>
      <c r="G4" s="28" t="str">
        <f t="shared" si="4"/>
        <v>MÁKÁ</v>
      </c>
      <c r="H4" s="28" t="str">
        <f t="shared" ca="1" si="5"/>
        <v>P-279w</v>
      </c>
      <c r="L4" s="19" t="str">
        <f t="shared" ca="1" si="6"/>
        <v>35708000 ft</v>
      </c>
      <c r="M4" s="20" t="str">
        <f t="shared" ca="1" si="7"/>
        <v>35708000 ft</v>
      </c>
      <c r="N4" s="18" t="str">
        <f t="shared" ca="1" si="8"/>
        <v>35.708.000 ft</v>
      </c>
      <c r="O4" s="18" t="str">
        <f t="shared" ca="1" si="9"/>
        <v>.</v>
      </c>
      <c r="P4">
        <v>3</v>
      </c>
      <c r="Q4" t="s">
        <v>14</v>
      </c>
    </row>
    <row r="5" spans="1:18" x14ac:dyDescent="0.25">
      <c r="A5" s="24" t="s">
        <v>40</v>
      </c>
      <c r="B5" s="32" t="s">
        <v>59</v>
      </c>
      <c r="C5" s="3" t="str">
        <f t="shared" si="0"/>
        <v>Eszkimó fürdőruhamodellek</v>
      </c>
      <c r="D5" s="26" t="str">
        <f t="shared" ca="1" si="1"/>
        <v>39,733,000 HUF</v>
      </c>
      <c r="E5" s="27">
        <f t="shared" ca="1" si="2"/>
        <v>39733000</v>
      </c>
      <c r="F5" s="28">
        <f t="shared" ca="1" si="3"/>
        <v>105999.8932878028</v>
      </c>
      <c r="G5" s="28" t="str">
        <f t="shared" si="4"/>
        <v>BÉCS</v>
      </c>
      <c r="H5" s="28" t="str">
        <f t="shared" ca="1" si="5"/>
        <v>T-731p</v>
      </c>
      <c r="L5" s="19" t="str">
        <f t="shared" ca="1" si="6"/>
        <v>39,733,000 HUF</v>
      </c>
      <c r="M5" s="20" t="str">
        <f t="shared" ca="1" si="7"/>
        <v>39733000 HUF</v>
      </c>
      <c r="N5" s="18" t="str">
        <f t="shared" ca="1" si="8"/>
        <v>39,733,000 HUF</v>
      </c>
      <c r="O5" s="18" t="str">
        <f t="shared" ca="1" si="9"/>
        <v>,</v>
      </c>
      <c r="P5">
        <v>4</v>
      </c>
      <c r="Q5" t="s">
        <v>16</v>
      </c>
    </row>
    <row r="6" spans="1:18" x14ac:dyDescent="0.25">
      <c r="A6" s="24" t="s">
        <v>41</v>
      </c>
      <c r="B6" s="31" t="s">
        <v>71</v>
      </c>
      <c r="C6" s="3" t="str">
        <f t="shared" si="0"/>
        <v>Minden, amit a férfiak tudnak a nőkről</v>
      </c>
      <c r="D6" s="26" t="str">
        <f t="shared" ca="1" si="1"/>
        <v>40,468,000 forint</v>
      </c>
      <c r="E6" s="27">
        <f t="shared" ca="1" si="2"/>
        <v>40468000</v>
      </c>
      <c r="F6" s="28">
        <f t="shared" ca="1" si="3"/>
        <v>107960.72991142889</v>
      </c>
      <c r="G6" s="28" t="str">
        <f t="shared" si="4"/>
        <v>POSI</v>
      </c>
      <c r="H6" s="28" t="str">
        <f t="shared" ca="1" si="5"/>
        <v>O-712u</v>
      </c>
      <c r="L6" s="19" t="str">
        <f t="shared" ca="1" si="6"/>
        <v>40,468,000 forint</v>
      </c>
      <c r="M6" s="20" t="str">
        <f t="shared" ca="1" si="7"/>
        <v>40468000 forint</v>
      </c>
      <c r="N6" s="18" t="str">
        <f t="shared" ca="1" si="8"/>
        <v>40,468,000 forint</v>
      </c>
      <c r="O6" s="18" t="str">
        <f t="shared" ca="1" si="9"/>
        <v>,</v>
      </c>
      <c r="P6">
        <v>5</v>
      </c>
      <c r="Q6" t="s">
        <v>12</v>
      </c>
    </row>
    <row r="7" spans="1:18" x14ac:dyDescent="0.25">
      <c r="A7" s="24" t="s">
        <v>42</v>
      </c>
      <c r="B7" s="31" t="s">
        <v>60</v>
      </c>
      <c r="C7" s="3" t="str">
        <f t="shared" si="0"/>
        <v>Teljesített választási ígéretek</v>
      </c>
      <c r="D7" s="26" t="str">
        <f t="shared" ca="1" si="1"/>
        <v>17,633,000 ft</v>
      </c>
      <c r="E7" s="27">
        <f t="shared" ca="1" si="2"/>
        <v>17633000</v>
      </c>
      <c r="F7" s="28">
        <f t="shared" ca="1" si="3"/>
        <v>47041.404332515209</v>
      </c>
      <c r="G7" s="28" t="str">
        <f t="shared" si="4"/>
        <v>BEEL</v>
      </c>
      <c r="H7" s="28" t="str">
        <f t="shared" ca="1" si="5"/>
        <v>R-499i</v>
      </c>
      <c r="L7" s="19" t="str">
        <f t="shared" ca="1" si="6"/>
        <v>17,633,000 ft</v>
      </c>
      <c r="M7" s="20" t="str">
        <f t="shared" ca="1" si="7"/>
        <v>17633000 ft</v>
      </c>
      <c r="N7" s="18" t="str">
        <f t="shared" ca="1" si="8"/>
        <v>17,633,000 ft</v>
      </c>
      <c r="O7" s="18" t="str">
        <f t="shared" ca="1" si="9"/>
        <v>,</v>
      </c>
    </row>
    <row r="8" spans="1:18" x14ac:dyDescent="0.25">
      <c r="A8" s="24" t="s">
        <v>43</v>
      </c>
      <c r="B8" s="31" t="s">
        <v>61</v>
      </c>
      <c r="C8" s="3" t="str">
        <f t="shared" si="0"/>
        <v>Latin-magyar turistaszótár</v>
      </c>
      <c r="D8" s="26" t="str">
        <f t="shared" ca="1" si="1"/>
        <v>46.943.000 forint</v>
      </c>
      <c r="E8" s="27">
        <f t="shared" ca="1" si="2"/>
        <v>46943000</v>
      </c>
      <c r="F8" s="28">
        <f t="shared" ca="1" si="3"/>
        <v>125234.76683384912</v>
      </c>
      <c r="G8" s="28" t="str">
        <f t="shared" si="4"/>
        <v>BIGY</v>
      </c>
      <c r="H8" s="28" t="str">
        <f t="shared" ca="1" si="5"/>
        <v>Z-263m</v>
      </c>
      <c r="L8" s="19" t="str">
        <f t="shared" ca="1" si="6"/>
        <v>46943000 forint</v>
      </c>
      <c r="M8" s="20" t="str">
        <f t="shared" ca="1" si="7"/>
        <v>46943000 forint</v>
      </c>
      <c r="N8" s="18" t="str">
        <f t="shared" ca="1" si="8"/>
        <v>46.943.000 forint</v>
      </c>
      <c r="O8" s="18" t="str">
        <f t="shared" ca="1" si="9"/>
        <v>.</v>
      </c>
    </row>
    <row r="9" spans="1:18" x14ac:dyDescent="0.25">
      <c r="A9" s="24" t="s">
        <v>44</v>
      </c>
      <c r="B9" s="32" t="s">
        <v>62</v>
      </c>
      <c r="C9" s="3" t="str">
        <f t="shared" si="0"/>
        <v>Népszerű ügyvédek</v>
      </c>
      <c r="D9" s="26" t="str">
        <f t="shared" ca="1" si="1"/>
        <v>39.382.000 HUF</v>
      </c>
      <c r="E9" s="27">
        <f t="shared" ca="1" si="2"/>
        <v>39382000</v>
      </c>
      <c r="F9" s="28">
        <f t="shared" ca="1" si="3"/>
        <v>105063.49375733647</v>
      </c>
      <c r="G9" s="28" t="str">
        <f t="shared" si="4"/>
        <v>BRER</v>
      </c>
      <c r="H9" s="28" t="str">
        <f t="shared" ca="1" si="5"/>
        <v>N-339j</v>
      </c>
      <c r="L9" s="19" t="str">
        <f t="shared" ca="1" si="6"/>
        <v>39382000 HUF</v>
      </c>
      <c r="M9" s="20" t="str">
        <f t="shared" ca="1" si="7"/>
        <v>39382000 HUF</v>
      </c>
      <c r="N9" s="18" t="str">
        <f t="shared" ca="1" si="8"/>
        <v>39.382.000 HUF</v>
      </c>
      <c r="O9" s="18" t="str">
        <f t="shared" ca="1" si="9"/>
        <v>.</v>
      </c>
    </row>
    <row r="10" spans="1:18" x14ac:dyDescent="0.25">
      <c r="A10" s="24" t="s">
        <v>45</v>
      </c>
      <c r="B10" s="32" t="s">
        <v>63</v>
      </c>
      <c r="C10" s="3" t="str">
        <f t="shared" si="0"/>
        <v>Esztétikus kertitörpék katalógusa</v>
      </c>
      <c r="D10" s="26" t="str">
        <f t="shared" ca="1" si="1"/>
        <v>44,239,000 ft</v>
      </c>
      <c r="E10" s="27">
        <f t="shared" ca="1" si="2"/>
        <v>44239000</v>
      </c>
      <c r="F10" s="28">
        <f t="shared" ca="1" si="3"/>
        <v>118021.02230284922</v>
      </c>
      <c r="G10" s="28" t="str">
        <f t="shared" si="4"/>
        <v>BURÉ</v>
      </c>
      <c r="H10" s="28" t="str">
        <f t="shared" ca="1" si="5"/>
        <v>N-346t</v>
      </c>
      <c r="L10" s="19" t="str">
        <f t="shared" ca="1" si="6"/>
        <v>44,239,000 ft</v>
      </c>
      <c r="M10" s="20" t="str">
        <f t="shared" ca="1" si="7"/>
        <v>44239000 ft</v>
      </c>
      <c r="N10" s="18" t="str">
        <f t="shared" ca="1" si="8"/>
        <v>44,239,000 ft</v>
      </c>
      <c r="O10" s="18" t="str">
        <f t="shared" ca="1" si="9"/>
        <v>,</v>
      </c>
    </row>
    <row r="11" spans="1:18" x14ac:dyDescent="0.25">
      <c r="A11" s="24" t="s">
        <v>46</v>
      </c>
      <c r="B11" s="31" t="s">
        <v>64</v>
      </c>
      <c r="C11" s="3" t="str">
        <f t="shared" si="0"/>
        <v>Csajozás kukásautóval</v>
      </c>
      <c r="D11" s="26" t="str">
        <f t="shared" ca="1" si="1"/>
        <v>54.877.000 Ft</v>
      </c>
      <c r="E11" s="27">
        <f t="shared" ca="1" si="2"/>
        <v>54877000</v>
      </c>
      <c r="F11" s="28">
        <f t="shared" ca="1" si="3"/>
        <v>146401.13114929036</v>
      </c>
      <c r="G11" s="28" t="str">
        <f t="shared" si="4"/>
        <v>BUPI</v>
      </c>
      <c r="H11" s="28" t="str">
        <f t="shared" ca="1" si="5"/>
        <v>R-380~</v>
      </c>
      <c r="L11" s="19" t="str">
        <f t="shared" ca="1" si="6"/>
        <v>54877000 Ft</v>
      </c>
      <c r="M11" s="20" t="str">
        <f t="shared" ca="1" si="7"/>
        <v>54877000 Ft</v>
      </c>
      <c r="N11" s="18" t="str">
        <f t="shared" ca="1" si="8"/>
        <v>54.877.000 Ft</v>
      </c>
      <c r="O11" s="18" t="str">
        <f t="shared" ca="1" si="9"/>
        <v>.</v>
      </c>
    </row>
    <row r="12" spans="1:18" x14ac:dyDescent="0.25">
      <c r="A12" s="24" t="s">
        <v>47</v>
      </c>
      <c r="B12" s="31" t="s">
        <v>65</v>
      </c>
      <c r="C12" s="3" t="str">
        <f t="shared" si="0"/>
        <v>A Kenyai Lékhorgász Szövetség története</v>
      </c>
      <c r="D12" s="26" t="str">
        <f t="shared" ca="1" si="1"/>
        <v>47.543.000 forint</v>
      </c>
      <c r="E12" s="27">
        <f t="shared" ca="1" si="2"/>
        <v>47543000</v>
      </c>
      <c r="F12" s="28">
        <f t="shared" ca="1" si="3"/>
        <v>126835.44979191122</v>
      </c>
      <c r="G12" s="28" t="str">
        <f t="shared" si="4"/>
        <v>CIIM</v>
      </c>
      <c r="H12" s="28" t="str">
        <f t="shared" ca="1" si="5"/>
        <v>W-978{</v>
      </c>
      <c r="L12" s="19" t="str">
        <f t="shared" ca="1" si="6"/>
        <v>47543000 forint</v>
      </c>
      <c r="M12" s="20" t="str">
        <f t="shared" ca="1" si="7"/>
        <v>47543000 forint</v>
      </c>
      <c r="N12" s="18" t="str">
        <f t="shared" ca="1" si="8"/>
        <v>47.543.000 forint</v>
      </c>
      <c r="O12" s="18" t="str">
        <f t="shared" ca="1" si="9"/>
        <v>.</v>
      </c>
    </row>
    <row r="13" spans="1:18" x14ac:dyDescent="0.25">
      <c r="A13" s="24" t="s">
        <v>48</v>
      </c>
      <c r="B13" s="31" t="s">
        <v>66</v>
      </c>
      <c r="C13" s="3" t="str">
        <f t="shared" si="0"/>
        <v>Szívdonorok mesélnek</v>
      </c>
      <c r="D13" s="26" t="str">
        <f t="shared" ca="1" si="1"/>
        <v>52.330.000 huf</v>
      </c>
      <c r="E13" s="27">
        <f t="shared" ca="1" si="2"/>
        <v>52330000</v>
      </c>
      <c r="F13" s="28">
        <f t="shared" ca="1" si="3"/>
        <v>139606.23199231672</v>
      </c>
      <c r="G13" s="28" t="str">
        <f t="shared" si="4"/>
        <v>ELÁG</v>
      </c>
      <c r="H13" s="28" t="str">
        <f t="shared" ca="1" si="5"/>
        <v>H-698e</v>
      </c>
      <c r="L13" s="19" t="str">
        <f t="shared" ca="1" si="6"/>
        <v>52330000 huf</v>
      </c>
      <c r="M13" s="20" t="str">
        <f t="shared" ca="1" si="7"/>
        <v>52330000 huf</v>
      </c>
      <c r="N13" s="18" t="str">
        <f t="shared" ca="1" si="8"/>
        <v>52.330.000 huf</v>
      </c>
      <c r="O13" s="18" t="str">
        <f t="shared" ca="1" si="9"/>
        <v>.</v>
      </c>
    </row>
    <row r="14" spans="1:18" x14ac:dyDescent="0.25">
      <c r="A14" s="24" t="s">
        <v>49</v>
      </c>
      <c r="B14" s="32" t="s">
        <v>67</v>
      </c>
      <c r="C14" s="3" t="str">
        <f t="shared" si="0"/>
        <v>Hogyan neveljünk óriásbonszájt?</v>
      </c>
      <c r="D14" s="26" t="str">
        <f t="shared" ca="1" si="1"/>
        <v>22,384,000 Ft</v>
      </c>
      <c r="E14" s="27">
        <f t="shared" ca="1" si="2"/>
        <v>22384000</v>
      </c>
      <c r="F14" s="28">
        <f t="shared" ca="1" si="3"/>
        <v>59716.14555543699</v>
      </c>
      <c r="G14" s="28" t="str">
        <f t="shared" si="4"/>
        <v>ELER</v>
      </c>
      <c r="H14" s="28" t="str">
        <f t="shared" ca="1" si="5"/>
        <v>Z-198€</v>
      </c>
      <c r="L14" s="19" t="str">
        <f t="shared" ca="1" si="6"/>
        <v>22,384,000 Ft</v>
      </c>
      <c r="M14" s="20" t="str">
        <f t="shared" ca="1" si="7"/>
        <v>22384000 Ft</v>
      </c>
      <c r="N14" s="18" t="str">
        <f t="shared" ca="1" si="8"/>
        <v>22,384,000 Ft</v>
      </c>
      <c r="O14" s="18" t="str">
        <f t="shared" ca="1" si="9"/>
        <v>,</v>
      </c>
    </row>
    <row r="15" spans="1:18" x14ac:dyDescent="0.25">
      <c r="A15" s="24" t="s">
        <v>50</v>
      </c>
      <c r="B15" s="31" t="s">
        <v>68</v>
      </c>
      <c r="C15" s="3" t="str">
        <f t="shared" si="0"/>
        <v>Az NBA kapuslegendái</v>
      </c>
      <c r="D15" s="26" t="str">
        <f t="shared" ca="1" si="1"/>
        <v>22.271.000 huf</v>
      </c>
      <c r="E15" s="27">
        <f t="shared" ca="1" si="2"/>
        <v>22271000</v>
      </c>
      <c r="F15" s="28">
        <f t="shared" ca="1" si="3"/>
        <v>59414.683598335294</v>
      </c>
      <c r="G15" s="28" t="str">
        <f t="shared" si="4"/>
        <v>ESLE</v>
      </c>
      <c r="H15" s="28" t="str">
        <f t="shared" ca="1" si="5"/>
        <v>T-802</v>
      </c>
      <c r="L15" s="19" t="str">
        <f t="shared" ca="1" si="6"/>
        <v>22271000 huf</v>
      </c>
      <c r="M15" s="20" t="str">
        <f t="shared" ca="1" si="7"/>
        <v>22271000 huf</v>
      </c>
      <c r="N15" s="18" t="str">
        <f t="shared" ca="1" si="8"/>
        <v>22.271.000 huf</v>
      </c>
      <c r="O15" s="18" t="str">
        <f t="shared" ca="1" si="9"/>
        <v>.</v>
      </c>
    </row>
    <row r="16" spans="1:18" x14ac:dyDescent="0.25">
      <c r="A16" s="24" t="s">
        <v>51</v>
      </c>
      <c r="B16" s="31" t="s">
        <v>69</v>
      </c>
      <c r="C16" s="3" t="str">
        <f t="shared" si="0"/>
        <v>Tárgyilagos bulvárlapok</v>
      </c>
      <c r="D16" s="26" t="str">
        <f t="shared" ca="1" si="1"/>
        <v>26.609.000 forint</v>
      </c>
      <c r="E16" s="27">
        <f t="shared" ca="1" si="2"/>
        <v>26609000</v>
      </c>
      <c r="F16" s="28">
        <f t="shared" ca="1" si="3"/>
        <v>70987.621385124323</v>
      </c>
      <c r="G16" s="28" t="str">
        <f t="shared" si="4"/>
        <v>HABA</v>
      </c>
      <c r="H16" s="28" t="str">
        <f t="shared" ca="1" si="5"/>
        <v>W-463b</v>
      </c>
      <c r="L16" s="19" t="str">
        <f t="shared" ca="1" si="6"/>
        <v>26609000 forint</v>
      </c>
      <c r="M16" s="20" t="str">
        <f t="shared" ca="1" si="7"/>
        <v>26609000 forint</v>
      </c>
      <c r="N16" s="18" t="str">
        <f t="shared" ca="1" si="8"/>
        <v>26.609.000 forint</v>
      </c>
      <c r="O16" s="18" t="str">
        <f t="shared" ca="1" si="9"/>
        <v>.</v>
      </c>
    </row>
    <row r="17" spans="2:15" x14ac:dyDescent="0.25">
      <c r="M17" t="str">
        <f t="shared" si="7"/>
        <v/>
      </c>
      <c r="N17" s="18" t="str">
        <f t="shared" ca="1" si="8"/>
        <v>54,603,000 Ft</v>
      </c>
      <c r="O17" s="18" t="str">
        <f t="shared" ca="1" si="9"/>
        <v>,</v>
      </c>
    </row>
    <row r="18" spans="2:15" x14ac:dyDescent="0.25">
      <c r="B18" s="29"/>
    </row>
    <row r="19" spans="2:15" x14ac:dyDescent="0.25">
      <c r="B19" s="29"/>
    </row>
    <row r="24" spans="2:15" x14ac:dyDescent="0.25">
      <c r="B24" s="29"/>
    </row>
    <row r="25" spans="2:15" x14ac:dyDescent="0.25">
      <c r="B25" s="29"/>
    </row>
    <row r="26" spans="2:15" x14ac:dyDescent="0.25">
      <c r="B26" s="29"/>
    </row>
    <row r="27" spans="2:15" x14ac:dyDescent="0.25">
      <c r="B27" s="29"/>
    </row>
    <row r="28" spans="2:15" x14ac:dyDescent="0.25">
      <c r="B28" s="29"/>
    </row>
    <row r="29" spans="2:15" x14ac:dyDescent="0.25">
      <c r="B29" s="29"/>
    </row>
    <row r="30" spans="2:15" x14ac:dyDescent="0.25">
      <c r="B30" s="30"/>
    </row>
    <row r="31" spans="2:15" x14ac:dyDescent="0.25">
      <c r="B31" s="29"/>
    </row>
    <row r="32" spans="2:15" x14ac:dyDescent="0.25">
      <c r="B32" s="29"/>
    </row>
    <row r="34" spans="2:2" x14ac:dyDescent="0.25">
      <c r="B34" s="30"/>
    </row>
    <row r="35" spans="2:2" x14ac:dyDescent="0.25">
      <c r="B35" s="29"/>
    </row>
    <row r="36" spans="2:2" x14ac:dyDescent="0.25">
      <c r="B36" s="29"/>
    </row>
    <row r="37" spans="2:2" x14ac:dyDescent="0.25">
      <c r="B37" s="29"/>
    </row>
    <row r="38" spans="2:2" x14ac:dyDescent="0.25">
      <c r="B38" s="29"/>
    </row>
    <row r="39" spans="2:2" x14ac:dyDescent="0.25">
      <c r="B39" s="30"/>
    </row>
    <row r="40" spans="2:2" x14ac:dyDescent="0.25">
      <c r="B40" s="29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feladat #1</vt:lpstr>
      <vt:lpstr>megoldás #1 - rejtett</vt:lpstr>
      <vt:lpstr>megoldás #1</vt:lpstr>
      <vt:lpstr>feladat #2</vt:lpstr>
      <vt:lpstr>megoldás #2</vt:lpstr>
      <vt:lpstr>megoldás #2 - rejtett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Tamás</dc:creator>
  <cp:lastModifiedBy>Juhász Tamás</cp:lastModifiedBy>
  <dcterms:created xsi:type="dcterms:W3CDTF">2024-11-04T09:38:25Z</dcterms:created>
  <dcterms:modified xsi:type="dcterms:W3CDTF">2024-11-11T13:18:09Z</dcterms:modified>
</cp:coreProperties>
</file>